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DIRECCION DE CONTABILIDAD\ESTADOS FINANCIEROS\2024\1200\SIRET\ADICIONAL\"/>
    </mc:Choice>
  </mc:AlternateContent>
  <xr:revisionPtr revIDLastSave="0" documentId="8_{B10194A1-357D-4DC9-93F4-039BDE864989}" xr6:coauthVersionLast="47" xr6:coauthVersionMax="47" xr10:uidLastSave="{00000000-0000-0000-0000-000000000000}"/>
  <bookViews>
    <workbookView xWindow="-120" yWindow="-120" windowWidth="20730" windowHeight="11040" activeTab="8" xr2:uid="{00000000-000D-0000-FFFF-FFFF00000000}"/>
  </bookViews>
  <sheets>
    <sheet name="F1 ESF" sheetId="10" r:id="rId1"/>
    <sheet name="F4 BP" sheetId="11" r:id="rId2"/>
    <sheet name="F5 AID" sheetId="5" r:id="rId3"/>
    <sheet name="F6A COG DIC-24" sheetId="14" r:id="rId4"/>
    <sheet name="F6B BIS ADMVA X DEP DIC-24" sheetId="12" r:id="rId5"/>
    <sheet name="F6B ADMVA DIC-24" sheetId="13" r:id="rId6"/>
    <sheet name="F6C FUN DIC-24" sheetId="15" r:id="rId7"/>
    <sheet name="F6D SERV PERS DIC-24" sheetId="16" r:id="rId8"/>
    <sheet name="F7a" sheetId="8" r:id="rId9"/>
    <sheet name="F7c" sheetId="9" r:id="rId10"/>
    <sheet name="Hoja2" sheetId="7" state="hidden" r:id="rId11"/>
    <sheet name="Hoja1" sheetId="6" state="hidden" r:id="rId12"/>
  </sheets>
  <definedNames>
    <definedName name="_xlnm.Print_Area" localSheetId="2">'F5 AID'!$B$1:$J$78</definedName>
    <definedName name="_xlnm.Print_Area" localSheetId="8">F7a!$A$1:$G$40</definedName>
    <definedName name="_xlnm.Print_Area" localSheetId="9">F7c!$A$1:$G$39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9" l="1"/>
  <c r="F39" i="9"/>
  <c r="E39" i="9"/>
  <c r="D39" i="9"/>
  <c r="C39" i="9"/>
  <c r="B39" i="9"/>
  <c r="G31" i="9"/>
  <c r="E31" i="9"/>
  <c r="D31" i="9"/>
  <c r="C31" i="9"/>
  <c r="B31" i="9"/>
  <c r="G23" i="9"/>
  <c r="F23" i="9"/>
  <c r="E23" i="9"/>
  <c r="D23" i="9"/>
  <c r="C23" i="9"/>
  <c r="B23" i="9"/>
  <c r="G9" i="9"/>
  <c r="G34" i="9" s="1"/>
  <c r="F9" i="9"/>
  <c r="F34" i="9" s="1"/>
  <c r="E9" i="9"/>
  <c r="E34" i="9" s="1"/>
  <c r="D9" i="9"/>
  <c r="D34" i="9" s="1"/>
  <c r="C9" i="9"/>
  <c r="C34" i="9" s="1"/>
  <c r="B9" i="9"/>
  <c r="B34" i="9" s="1"/>
  <c r="J51" i="8"/>
  <c r="V33" i="8"/>
  <c r="W33" i="8" s="1"/>
  <c r="U33" i="8"/>
  <c r="I33" i="8"/>
  <c r="V32" i="8"/>
  <c r="W32" i="8" s="1"/>
  <c r="U32" i="8"/>
  <c r="I32" i="8"/>
  <c r="U31" i="8"/>
  <c r="M31" i="8"/>
  <c r="L31" i="8"/>
  <c r="K31" i="8"/>
  <c r="J31" i="8"/>
  <c r="I31" i="8"/>
  <c r="G31" i="8"/>
  <c r="F31" i="8"/>
  <c r="E31" i="8"/>
  <c r="D31" i="8"/>
  <c r="V31" i="8" s="1"/>
  <c r="W31" i="8" s="1"/>
  <c r="C31" i="8"/>
  <c r="B31" i="8"/>
  <c r="V30" i="8"/>
  <c r="P30" i="8"/>
  <c r="U30" i="8" s="1"/>
  <c r="W30" i="8" s="1"/>
  <c r="L30" i="8"/>
  <c r="M30" i="8" s="1"/>
  <c r="K30" i="8"/>
  <c r="I30" i="8"/>
  <c r="V29" i="8"/>
  <c r="O29" i="8"/>
  <c r="I29" i="8"/>
  <c r="J29" i="8" s="1"/>
  <c r="V28" i="8"/>
  <c r="O28" i="8"/>
  <c r="I28" i="8"/>
  <c r="J28" i="8" s="1"/>
  <c r="Y27" i="8"/>
  <c r="V27" i="8"/>
  <c r="O27" i="8"/>
  <c r="I27" i="8"/>
  <c r="J27" i="8" s="1"/>
  <c r="AC26" i="8"/>
  <c r="AB26" i="8"/>
  <c r="AA26" i="8"/>
  <c r="Z26" i="8"/>
  <c r="Y26" i="8"/>
  <c r="V26" i="8"/>
  <c r="O26" i="8"/>
  <c r="I26" i="8"/>
  <c r="J26" i="8" s="1"/>
  <c r="AC25" i="8"/>
  <c r="AC24" i="8" s="1"/>
  <c r="AB25" i="8"/>
  <c r="AB24" i="8" s="1"/>
  <c r="AA25" i="8"/>
  <c r="Z25" i="8"/>
  <c r="Z24" i="8" s="1"/>
  <c r="Y25" i="8"/>
  <c r="V25" i="8"/>
  <c r="O25" i="8"/>
  <c r="I25" i="8"/>
  <c r="P25" i="8" s="1"/>
  <c r="AA24" i="8"/>
  <c r="Y24" i="8"/>
  <c r="I24" i="8"/>
  <c r="G24" i="8"/>
  <c r="F24" i="8"/>
  <c r="G45" i="8" s="1"/>
  <c r="E24" i="8"/>
  <c r="E45" i="8" s="1"/>
  <c r="D24" i="8"/>
  <c r="D45" i="8" s="1"/>
  <c r="C24" i="8"/>
  <c r="B24" i="8"/>
  <c r="V24" i="8" s="1"/>
  <c r="V23" i="8"/>
  <c r="W23" i="8" s="1"/>
  <c r="U23" i="8"/>
  <c r="Z22" i="8"/>
  <c r="AA22" i="8" s="1"/>
  <c r="AB22" i="8" s="1"/>
  <c r="AC22" i="8" s="1"/>
  <c r="Y22" i="8"/>
  <c r="V22" i="8"/>
  <c r="W22" i="8" s="1"/>
  <c r="U22" i="8"/>
  <c r="I22" i="8"/>
  <c r="AA21" i="8"/>
  <c r="AB21" i="8" s="1"/>
  <c r="AC21" i="8" s="1"/>
  <c r="Z21" i="8"/>
  <c r="Y21" i="8"/>
  <c r="W21" i="8"/>
  <c r="V21" i="8"/>
  <c r="U21" i="8"/>
  <c r="I21" i="8"/>
  <c r="Y20" i="8"/>
  <c r="Z20" i="8" s="1"/>
  <c r="AA20" i="8" s="1"/>
  <c r="AB20" i="8" s="1"/>
  <c r="AC20" i="8" s="1"/>
  <c r="V20" i="8"/>
  <c r="W20" i="8" s="1"/>
  <c r="U20" i="8"/>
  <c r="I20" i="8"/>
  <c r="Z19" i="8"/>
  <c r="AA19" i="8" s="1"/>
  <c r="AB19" i="8" s="1"/>
  <c r="AC19" i="8" s="1"/>
  <c r="Y19" i="8"/>
  <c r="V19" i="8"/>
  <c r="W19" i="8" s="1"/>
  <c r="U19" i="8"/>
  <c r="M19" i="8"/>
  <c r="I19" i="8"/>
  <c r="AC18" i="8"/>
  <c r="AB18" i="8"/>
  <c r="AA18" i="8"/>
  <c r="Z18" i="8"/>
  <c r="Y18" i="8"/>
  <c r="Y9" i="8" s="1"/>
  <c r="Y34" i="8" s="1"/>
  <c r="V18" i="8"/>
  <c r="P18" i="8"/>
  <c r="O18" i="8"/>
  <c r="J18" i="8"/>
  <c r="K18" i="8" s="1"/>
  <c r="I18" i="8"/>
  <c r="AC17" i="8"/>
  <c r="AB17" i="8"/>
  <c r="AA17" i="8"/>
  <c r="Z17" i="8"/>
  <c r="Y17" i="8"/>
  <c r="V17" i="8"/>
  <c r="O17" i="8"/>
  <c r="J17" i="8"/>
  <c r="Q17" i="8" s="1"/>
  <c r="I17" i="8"/>
  <c r="P17" i="8" s="1"/>
  <c r="AC16" i="8"/>
  <c r="AB16" i="8"/>
  <c r="AA16" i="8"/>
  <c r="Z16" i="8"/>
  <c r="Y16" i="8"/>
  <c r="V16" i="8"/>
  <c r="O16" i="8"/>
  <c r="I16" i="8"/>
  <c r="J16" i="8" s="1"/>
  <c r="AC15" i="8"/>
  <c r="AB15" i="8"/>
  <c r="AA15" i="8"/>
  <c r="Z15" i="8"/>
  <c r="Y15" i="8"/>
  <c r="V15" i="8"/>
  <c r="O15" i="8"/>
  <c r="I15" i="8"/>
  <c r="J15" i="8" s="1"/>
  <c r="AC14" i="8"/>
  <c r="AB14" i="8"/>
  <c r="AA14" i="8"/>
  <c r="Z14" i="8"/>
  <c r="Y14" i="8"/>
  <c r="V14" i="8"/>
  <c r="O14" i="8"/>
  <c r="I14" i="8"/>
  <c r="P14" i="8" s="1"/>
  <c r="AC13" i="8"/>
  <c r="AB13" i="8"/>
  <c r="AA13" i="8"/>
  <c r="Z13" i="8"/>
  <c r="Y13" i="8"/>
  <c r="V13" i="8"/>
  <c r="O13" i="8"/>
  <c r="I13" i="8"/>
  <c r="J13" i="8" s="1"/>
  <c r="Y12" i="8"/>
  <c r="Z12" i="8" s="1"/>
  <c r="AA12" i="8" s="1"/>
  <c r="AB12" i="8" s="1"/>
  <c r="AC12" i="8" s="1"/>
  <c r="V12" i="8"/>
  <c r="O12" i="8"/>
  <c r="I12" i="8"/>
  <c r="P12" i="8" s="1"/>
  <c r="Z11" i="8"/>
  <c r="AA11" i="8" s="1"/>
  <c r="AB11" i="8" s="1"/>
  <c r="AC11" i="8" s="1"/>
  <c r="Y11" i="8"/>
  <c r="V11" i="8"/>
  <c r="V9" i="8" s="1"/>
  <c r="Q11" i="8"/>
  <c r="O11" i="8"/>
  <c r="K11" i="8"/>
  <c r="R11" i="8" s="1"/>
  <c r="J11" i="8"/>
  <c r="I11" i="8"/>
  <c r="P11" i="8" s="1"/>
  <c r="H11" i="8"/>
  <c r="H12" i="8" s="1"/>
  <c r="H9" i="8" s="1"/>
  <c r="H34" i="8" s="1"/>
  <c r="AC10" i="8"/>
  <c r="AB10" i="8"/>
  <c r="AA10" i="8"/>
  <c r="Z10" i="8"/>
  <c r="Y10" i="8"/>
  <c r="V10" i="8"/>
  <c r="O10" i="8"/>
  <c r="I10" i="8"/>
  <c r="P10" i="8" s="1"/>
  <c r="H10" i="8"/>
  <c r="AD9" i="8"/>
  <c r="AD34" i="8" s="1"/>
  <c r="X9" i="8"/>
  <c r="X34" i="8" s="1"/>
  <c r="N9" i="8"/>
  <c r="N34" i="8" s="1"/>
  <c r="G9" i="8"/>
  <c r="G34" i="8" s="1"/>
  <c r="F9" i="8"/>
  <c r="G46" i="8" s="1"/>
  <c r="E9" i="8"/>
  <c r="E46" i="8" s="1"/>
  <c r="D9" i="8"/>
  <c r="D46" i="8" s="1"/>
  <c r="C9" i="8"/>
  <c r="C34" i="8" s="1"/>
  <c r="C61" i="8" s="1"/>
  <c r="B9" i="8"/>
  <c r="B34" i="8" s="1"/>
  <c r="B60" i="8" s="1"/>
  <c r="K4" i="8"/>
  <c r="K3" i="8"/>
  <c r="J72" i="5"/>
  <c r="H72" i="5"/>
  <c r="I72" i="5"/>
  <c r="F43" i="5"/>
  <c r="G43" i="5"/>
  <c r="J11" i="5"/>
  <c r="J12" i="5"/>
  <c r="J13" i="5"/>
  <c r="J14" i="5"/>
  <c r="J15" i="5"/>
  <c r="J16" i="5"/>
  <c r="J17" i="5"/>
  <c r="H67" i="5"/>
  <c r="I67" i="5"/>
  <c r="AA9" i="8" l="1"/>
  <c r="AA34" i="8" s="1"/>
  <c r="K13" i="8"/>
  <c r="Q13" i="8"/>
  <c r="K15" i="8"/>
  <c r="Q15" i="8"/>
  <c r="K16" i="8"/>
  <c r="Q16" i="8"/>
  <c r="K28" i="8"/>
  <c r="Q28" i="8"/>
  <c r="L18" i="8"/>
  <c r="R18" i="8"/>
  <c r="Z9" i="8"/>
  <c r="Z34" i="8" s="1"/>
  <c r="V34" i="8"/>
  <c r="AC9" i="8"/>
  <c r="AC34" i="8" s="1"/>
  <c r="K29" i="8"/>
  <c r="Q29" i="8"/>
  <c r="AB9" i="8"/>
  <c r="AB34" i="8" s="1"/>
  <c r="Q26" i="8"/>
  <c r="Q38" i="8" s="1"/>
  <c r="K26" i="8"/>
  <c r="K27" i="8"/>
  <c r="Q27" i="8"/>
  <c r="O9" i="8"/>
  <c r="L11" i="8"/>
  <c r="J14" i="8"/>
  <c r="P15" i="8"/>
  <c r="J25" i="8"/>
  <c r="P26" i="8"/>
  <c r="P38" i="8" s="1"/>
  <c r="P29" i="8"/>
  <c r="D34" i="8"/>
  <c r="E34" i="8"/>
  <c r="I9" i="8"/>
  <c r="J10" i="8"/>
  <c r="J12" i="8"/>
  <c r="P13" i="8"/>
  <c r="P9" i="8" s="1"/>
  <c r="K17" i="8"/>
  <c r="Q18" i="8"/>
  <c r="P28" i="8"/>
  <c r="F34" i="8"/>
  <c r="O24" i="8"/>
  <c r="P16" i="8"/>
  <c r="P27" i="8"/>
  <c r="G11" i="5"/>
  <c r="G12" i="5"/>
  <c r="G13" i="5"/>
  <c r="G14" i="5"/>
  <c r="G15" i="5"/>
  <c r="G16" i="5"/>
  <c r="G17" i="5"/>
  <c r="G58" i="5"/>
  <c r="G59" i="5"/>
  <c r="G60" i="5"/>
  <c r="G57" i="5"/>
  <c r="G49" i="5"/>
  <c r="G50" i="5"/>
  <c r="G51" i="5"/>
  <c r="G52" i="5"/>
  <c r="G53" i="5"/>
  <c r="G54" i="5"/>
  <c r="G55" i="5"/>
  <c r="G48" i="5"/>
  <c r="G19" i="5"/>
  <c r="G20" i="5"/>
  <c r="G21" i="5"/>
  <c r="G22" i="5"/>
  <c r="G23" i="5"/>
  <c r="G24" i="5"/>
  <c r="G25" i="5"/>
  <c r="G26" i="5"/>
  <c r="G27" i="5"/>
  <c r="G28" i="5"/>
  <c r="G29" i="5"/>
  <c r="G31" i="5"/>
  <c r="G32" i="5"/>
  <c r="G33" i="5"/>
  <c r="G34" i="5"/>
  <c r="G35" i="5"/>
  <c r="G36" i="5"/>
  <c r="G38" i="5"/>
  <c r="G40" i="5"/>
  <c r="G41" i="5"/>
  <c r="Q14" i="8" l="1"/>
  <c r="K14" i="8"/>
  <c r="I43" i="8"/>
  <c r="J45" i="8" s="1"/>
  <c r="I34" i="8"/>
  <c r="J52" i="8" s="1"/>
  <c r="C60" i="8"/>
  <c r="D61" i="8"/>
  <c r="L28" i="8"/>
  <c r="R28" i="8"/>
  <c r="L29" i="8"/>
  <c r="R29" i="8"/>
  <c r="K10" i="8"/>
  <c r="J9" i="8"/>
  <c r="Q10" i="8"/>
  <c r="M11" i="8"/>
  <c r="T11" i="8" s="1"/>
  <c r="S11" i="8"/>
  <c r="U11" i="8" s="1"/>
  <c r="W11" i="8" s="1"/>
  <c r="O34" i="8"/>
  <c r="O36" i="8" s="1"/>
  <c r="L17" i="8"/>
  <c r="R17" i="8"/>
  <c r="R27" i="8"/>
  <c r="L27" i="8"/>
  <c r="M18" i="8"/>
  <c r="T18" i="8" s="1"/>
  <c r="S18" i="8"/>
  <c r="U18" i="8" s="1"/>
  <c r="W18" i="8" s="1"/>
  <c r="R16" i="8"/>
  <c r="L16" i="8"/>
  <c r="L15" i="8"/>
  <c r="R15" i="8"/>
  <c r="P24" i="8"/>
  <c r="P34" i="8" s="1"/>
  <c r="P36" i="8" s="1"/>
  <c r="E60" i="8"/>
  <c r="G61" i="8"/>
  <c r="L13" i="8"/>
  <c r="R13" i="8"/>
  <c r="D60" i="8"/>
  <c r="E61" i="8"/>
  <c r="K12" i="8"/>
  <c r="Q12" i="8"/>
  <c r="Q25" i="8"/>
  <c r="J24" i="8"/>
  <c r="K25" i="8"/>
  <c r="L26" i="8"/>
  <c r="R26" i="8"/>
  <c r="R38" i="8" s="1"/>
  <c r="J19" i="5"/>
  <c r="J20" i="5"/>
  <c r="J21" i="5"/>
  <c r="J22" i="5"/>
  <c r="J23" i="5"/>
  <c r="J24" i="5"/>
  <c r="J25" i="5"/>
  <c r="J26" i="5"/>
  <c r="J27" i="5"/>
  <c r="J28" i="5"/>
  <c r="J29" i="5"/>
  <c r="J31" i="5"/>
  <c r="J32" i="5"/>
  <c r="J33" i="5"/>
  <c r="J34" i="5"/>
  <c r="J35" i="5"/>
  <c r="J36" i="5"/>
  <c r="J38" i="5"/>
  <c r="J40" i="5"/>
  <c r="J41" i="5"/>
  <c r="J48" i="5"/>
  <c r="J49" i="5"/>
  <c r="J50" i="5"/>
  <c r="J51" i="5"/>
  <c r="J52" i="5"/>
  <c r="J53" i="5"/>
  <c r="J54" i="5"/>
  <c r="J55" i="5"/>
  <c r="J57" i="5"/>
  <c r="J58" i="5"/>
  <c r="J59" i="5"/>
  <c r="J60" i="5"/>
  <c r="J61" i="5"/>
  <c r="J62" i="5"/>
  <c r="R14" i="8" l="1"/>
  <c r="L14" i="8"/>
  <c r="M29" i="8"/>
  <c r="T29" i="8" s="1"/>
  <c r="S29" i="8"/>
  <c r="M26" i="8"/>
  <c r="T26" i="8" s="1"/>
  <c r="S26" i="8"/>
  <c r="S38" i="8" s="1"/>
  <c r="R25" i="8"/>
  <c r="R24" i="8" s="1"/>
  <c r="K24" i="8"/>
  <c r="L25" i="8"/>
  <c r="S13" i="8"/>
  <c r="U13" i="8" s="1"/>
  <c r="W13" i="8" s="1"/>
  <c r="M13" i="8"/>
  <c r="T13" i="8" s="1"/>
  <c r="S28" i="8"/>
  <c r="U28" i="8" s="1"/>
  <c r="W28" i="8" s="1"/>
  <c r="M28" i="8"/>
  <c r="T28" i="8" s="1"/>
  <c r="S27" i="8"/>
  <c r="U27" i="8" s="1"/>
  <c r="W27" i="8" s="1"/>
  <c r="M27" i="8"/>
  <c r="T27" i="8" s="1"/>
  <c r="Q9" i="8"/>
  <c r="S16" i="8"/>
  <c r="U16" i="8" s="1"/>
  <c r="W16" i="8" s="1"/>
  <c r="M16" i="8"/>
  <c r="T16" i="8" s="1"/>
  <c r="J43" i="8"/>
  <c r="J34" i="8"/>
  <c r="M17" i="8"/>
  <c r="T17" i="8" s="1"/>
  <c r="U17" i="8" s="1"/>
  <c r="W17" i="8" s="1"/>
  <c r="S17" i="8"/>
  <c r="L10" i="8"/>
  <c r="K9" i="8"/>
  <c r="R10" i="8"/>
  <c r="Q24" i="8"/>
  <c r="R12" i="8"/>
  <c r="L12" i="8"/>
  <c r="M15" i="8"/>
  <c r="T15" i="8" s="1"/>
  <c r="S15" i="8"/>
  <c r="U29" i="8"/>
  <c r="W29" i="8" s="1"/>
  <c r="U3" i="5"/>
  <c r="F11" i="7"/>
  <c r="K45" i="8" l="1"/>
  <c r="J47" i="8"/>
  <c r="R9" i="8"/>
  <c r="R34" i="8" s="1"/>
  <c r="R36" i="8" s="1"/>
  <c r="T38" i="8"/>
  <c r="U15" i="8"/>
  <c r="W15" i="8" s="1"/>
  <c r="K34" i="8"/>
  <c r="K43" i="8"/>
  <c r="U26" i="8"/>
  <c r="W26" i="8" s="1"/>
  <c r="M14" i="8"/>
  <c r="T14" i="8" s="1"/>
  <c r="S14" i="8"/>
  <c r="U14" i="8" s="1"/>
  <c r="W14" i="8" s="1"/>
  <c r="M10" i="8"/>
  <c r="L9" i="8"/>
  <c r="S10" i="8"/>
  <c r="L24" i="8"/>
  <c r="M25" i="8"/>
  <c r="S25" i="8"/>
  <c r="S24" i="8" s="1"/>
  <c r="M12" i="8"/>
  <c r="T12" i="8" s="1"/>
  <c r="U12" i="8" s="1"/>
  <c r="W12" i="8" s="1"/>
  <c r="S12" i="8"/>
  <c r="Q34" i="8"/>
  <c r="Q36" i="8" s="1"/>
  <c r="U8" i="5"/>
  <c r="U18" i="5"/>
  <c r="V17" i="5"/>
  <c r="V18" i="5" s="1"/>
  <c r="L43" i="8" l="1"/>
  <c r="L34" i="8"/>
  <c r="M9" i="8"/>
  <c r="T10" i="8"/>
  <c r="T9" i="8" s="1"/>
  <c r="S9" i="8"/>
  <c r="S34" i="8" s="1"/>
  <c r="S36" i="8" s="1"/>
  <c r="U10" i="8"/>
  <c r="T25" i="8"/>
  <c r="M24" i="8"/>
  <c r="K47" i="8"/>
  <c r="L45" i="8"/>
  <c r="V53" i="5"/>
  <c r="V54" i="5" s="1"/>
  <c r="U38" i="5"/>
  <c r="U37" i="5"/>
  <c r="T24" i="8" l="1"/>
  <c r="U24" i="8" s="1"/>
  <c r="W24" i="8" s="1"/>
  <c r="U25" i="8"/>
  <c r="W25" i="8" s="1"/>
  <c r="W10" i="8"/>
  <c r="W9" i="8" s="1"/>
  <c r="W34" i="8" s="1"/>
  <c r="U9" i="8"/>
  <c r="U34" i="8" s="1"/>
  <c r="T34" i="8"/>
  <c r="T36" i="8" s="1"/>
  <c r="L47" i="8"/>
  <c r="M45" i="8"/>
  <c r="M43" i="8"/>
  <c r="M47" i="8" s="1"/>
  <c r="M34" i="8"/>
  <c r="U40" i="5"/>
  <c r="V26" i="5"/>
  <c r="H69" i="5" l="1"/>
  <c r="F64" i="5" l="1"/>
  <c r="F63" i="5"/>
  <c r="F62" i="5"/>
  <c r="F61" i="5"/>
  <c r="E56" i="5"/>
  <c r="J56" i="5" s="1"/>
  <c r="E47" i="5"/>
  <c r="J47" i="5" s="1"/>
  <c r="I18" i="5" l="1"/>
  <c r="N65" i="6" l="1"/>
  <c r="N64" i="6"/>
  <c r="N63" i="6"/>
  <c r="N62" i="6"/>
  <c r="N60" i="6"/>
  <c r="N59" i="6"/>
  <c r="N58" i="6"/>
  <c r="N57" i="6"/>
  <c r="N55" i="6"/>
  <c r="N54" i="6"/>
  <c r="N53" i="6"/>
  <c r="N52" i="6"/>
  <c r="N51" i="6"/>
  <c r="N50" i="6"/>
  <c r="N49" i="6"/>
  <c r="N48" i="6"/>
  <c r="N12" i="6"/>
  <c r="N13" i="6"/>
  <c r="N14" i="6"/>
  <c r="N15" i="6"/>
  <c r="N16" i="6"/>
  <c r="N17" i="6"/>
  <c r="N19" i="6"/>
  <c r="N20" i="6"/>
  <c r="N21" i="6"/>
  <c r="N22" i="6"/>
  <c r="N23" i="6"/>
  <c r="N25" i="6"/>
  <c r="N26" i="6"/>
  <c r="N27" i="6"/>
  <c r="N28" i="6"/>
  <c r="N29" i="6"/>
  <c r="N31" i="6"/>
  <c r="N32" i="6"/>
  <c r="N33" i="6"/>
  <c r="N34" i="6"/>
  <c r="N35" i="6"/>
  <c r="N11" i="6"/>
  <c r="L30" i="6"/>
  <c r="L24" i="6"/>
  <c r="L18" i="6" s="1"/>
  <c r="I93" i="6"/>
  <c r="H92" i="6"/>
  <c r="I77" i="6"/>
  <c r="H77" i="6"/>
  <c r="F77" i="6"/>
  <c r="E77" i="6"/>
  <c r="J76" i="6"/>
  <c r="G76" i="6"/>
  <c r="G77" i="6" s="1"/>
  <c r="J75" i="6"/>
  <c r="J70" i="6"/>
  <c r="J69" i="6" s="1"/>
  <c r="F70" i="6"/>
  <c r="F69" i="6" s="1"/>
  <c r="I69" i="6"/>
  <c r="H69" i="6"/>
  <c r="G69" i="6"/>
  <c r="E69" i="6"/>
  <c r="I65" i="6"/>
  <c r="J65" i="6" s="1"/>
  <c r="F65" i="6"/>
  <c r="J64" i="6"/>
  <c r="F64" i="6"/>
  <c r="J63" i="6"/>
  <c r="F63" i="6"/>
  <c r="J62" i="6"/>
  <c r="I61" i="6"/>
  <c r="H61" i="6"/>
  <c r="N61" i="6" s="1"/>
  <c r="G61" i="6"/>
  <c r="E61" i="6"/>
  <c r="J60" i="6"/>
  <c r="F60" i="6"/>
  <c r="J59" i="6"/>
  <c r="H56" i="6"/>
  <c r="N56" i="6" s="1"/>
  <c r="G59" i="6"/>
  <c r="G56" i="6" s="1"/>
  <c r="J58" i="6"/>
  <c r="F58" i="6"/>
  <c r="J57" i="6"/>
  <c r="F57" i="6"/>
  <c r="I56" i="6"/>
  <c r="E56" i="6"/>
  <c r="J55" i="6"/>
  <c r="F55" i="6"/>
  <c r="J54" i="6"/>
  <c r="F54" i="6"/>
  <c r="J53" i="6"/>
  <c r="F53" i="6"/>
  <c r="J52" i="6"/>
  <c r="F52" i="6"/>
  <c r="J51" i="6"/>
  <c r="F51" i="6"/>
  <c r="J50" i="6"/>
  <c r="F50" i="6"/>
  <c r="J49" i="6"/>
  <c r="F49" i="6"/>
  <c r="J48" i="6"/>
  <c r="F48" i="6"/>
  <c r="I47" i="6"/>
  <c r="H47" i="6"/>
  <c r="N47" i="6" s="1"/>
  <c r="G47" i="6"/>
  <c r="E47" i="6"/>
  <c r="J41" i="6"/>
  <c r="G41" i="6"/>
  <c r="J40" i="6"/>
  <c r="G40" i="6"/>
  <c r="I39" i="6"/>
  <c r="H39" i="6"/>
  <c r="F39" i="6"/>
  <c r="E39" i="6"/>
  <c r="J38" i="6"/>
  <c r="J37" i="6" s="1"/>
  <c r="G38" i="6"/>
  <c r="G37" i="6" s="1"/>
  <c r="I37" i="6"/>
  <c r="H37" i="6"/>
  <c r="F37" i="6"/>
  <c r="E37" i="6"/>
  <c r="J35" i="6"/>
  <c r="F35" i="6"/>
  <c r="J34" i="6"/>
  <c r="F34" i="6"/>
  <c r="J33" i="6"/>
  <c r="F33" i="6"/>
  <c r="J32" i="6"/>
  <c r="F32" i="6"/>
  <c r="J31" i="6"/>
  <c r="F31" i="6"/>
  <c r="I30" i="6"/>
  <c r="H30" i="6"/>
  <c r="G30" i="6"/>
  <c r="E30" i="6"/>
  <c r="J29" i="6"/>
  <c r="F29" i="6"/>
  <c r="J28" i="6"/>
  <c r="F28" i="6"/>
  <c r="J27" i="6"/>
  <c r="F27" i="6"/>
  <c r="J26" i="6"/>
  <c r="F26" i="6"/>
  <c r="J25" i="6"/>
  <c r="F25" i="6"/>
  <c r="J24" i="6"/>
  <c r="F24" i="6"/>
  <c r="J23" i="6"/>
  <c r="F23" i="6"/>
  <c r="J22" i="6"/>
  <c r="F22" i="6"/>
  <c r="J21" i="6"/>
  <c r="F21" i="6"/>
  <c r="J20" i="6"/>
  <c r="F20" i="6"/>
  <c r="J19" i="6"/>
  <c r="F19" i="6"/>
  <c r="I18" i="6"/>
  <c r="H18" i="6"/>
  <c r="G18" i="6"/>
  <c r="E18" i="6"/>
  <c r="J17" i="6"/>
  <c r="F17" i="6"/>
  <c r="J16" i="6"/>
  <c r="F16" i="6"/>
  <c r="J15" i="6"/>
  <c r="F15" i="6"/>
  <c r="J14" i="6"/>
  <c r="F14" i="6"/>
  <c r="J13" i="6"/>
  <c r="F13" i="6"/>
  <c r="J12" i="6"/>
  <c r="F12" i="6"/>
  <c r="J11" i="6"/>
  <c r="F11" i="6"/>
  <c r="F59" i="6" l="1"/>
  <c r="G39" i="6"/>
  <c r="N18" i="6"/>
  <c r="E67" i="6"/>
  <c r="J47" i="6"/>
  <c r="F61" i="6"/>
  <c r="N30" i="6"/>
  <c r="N24" i="6"/>
  <c r="J39" i="6"/>
  <c r="J56" i="6"/>
  <c r="J30" i="6"/>
  <c r="H67" i="6"/>
  <c r="G43" i="6"/>
  <c r="G67" i="6"/>
  <c r="I67" i="6"/>
  <c r="J61" i="6"/>
  <c r="J77" i="6"/>
  <c r="F47" i="6"/>
  <c r="H43" i="6"/>
  <c r="E43" i="6"/>
  <c r="E72" i="6" s="1"/>
  <c r="E88" i="6" s="1"/>
  <c r="E89" i="6" s="1"/>
  <c r="F18" i="6"/>
  <c r="I43" i="6"/>
  <c r="F30" i="6"/>
  <c r="J18" i="6"/>
  <c r="F56" i="6"/>
  <c r="G72" i="6" l="1"/>
  <c r="I94" i="6" s="1"/>
  <c r="J67" i="6"/>
  <c r="F43" i="6"/>
  <c r="F67" i="6"/>
  <c r="J43" i="6"/>
  <c r="J72" i="6" s="1"/>
  <c r="H72" i="6"/>
  <c r="I72" i="6"/>
  <c r="I83" i="6" s="1"/>
  <c r="G89" i="6" l="1"/>
  <c r="G95" i="6" s="1"/>
  <c r="H93" i="6"/>
  <c r="F72" i="6"/>
  <c r="F89" i="6" s="1"/>
  <c r="I89" i="6"/>
  <c r="E30" i="5" l="1"/>
  <c r="G69" i="5" l="1"/>
  <c r="I69" i="5"/>
  <c r="H18" i="5" l="1"/>
  <c r="F69" i="5"/>
  <c r="F37" i="5"/>
  <c r="J76" i="5"/>
  <c r="G76" i="5"/>
  <c r="G77" i="5" s="1"/>
  <c r="I77" i="5"/>
  <c r="H77" i="5"/>
  <c r="F77" i="5"/>
  <c r="E77" i="5"/>
  <c r="J69" i="5"/>
  <c r="E69" i="5"/>
  <c r="J64" i="5"/>
  <c r="J63" i="5"/>
  <c r="F39" i="5"/>
  <c r="E37" i="5"/>
  <c r="E39" i="5"/>
  <c r="J30" i="5" l="1"/>
  <c r="I43" i="5"/>
  <c r="G39" i="5"/>
  <c r="J39" i="5"/>
  <c r="G37" i="5"/>
  <c r="J37" i="5"/>
  <c r="H43" i="5"/>
  <c r="J77" i="5"/>
  <c r="E67" i="5"/>
  <c r="E18" i="5"/>
  <c r="G18" i="5" l="1"/>
  <c r="J18" i="5"/>
  <c r="J67" i="5"/>
  <c r="E43" i="5"/>
  <c r="J43" i="5" s="1"/>
  <c r="E72" i="5" l="1"/>
  <c r="G67" i="5" l="1"/>
  <c r="G72" i="5" s="1"/>
  <c r="F67" i="5"/>
  <c r="F72" i="5" s="1"/>
</calcChain>
</file>

<file path=xl/sharedStrings.xml><?xml version="1.0" encoding="utf-8"?>
<sst xmlns="http://schemas.openxmlformats.org/spreadsheetml/2006/main" count="2501" uniqueCount="1388">
  <si>
    <t>NOMBRE DEL ENTE PÚBLICO (a)</t>
  </si>
  <si>
    <t>(PESOS)</t>
  </si>
  <si>
    <t>Devengado</t>
  </si>
  <si>
    <t>Concepto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</si>
  <si>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</si>
  <si>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</si>
  <si>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</si>
  <si>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</si>
  <si>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</si>
  <si>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</si>
  <si>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</si>
  <si>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</si>
  <si>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</si>
  <si>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</si>
  <si>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</si>
  <si>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</si>
  <si>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</si>
  <si>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</si>
  <si>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</si>
  <si>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</si>
  <si>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</si>
  <si>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</si>
  <si>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</si>
  <si>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</si>
  <si>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</si>
  <si>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</si>
  <si>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</si>
  <si>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</si>
  <si>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</si>
  <si>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</si>
  <si>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</si>
  <si>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</si>
  <si>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</si>
  <si>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</si>
  <si>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</si>
  <si>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</si>
  <si>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</si>
  <si>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</si>
  <si>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</si>
  <si>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</si>
  <si>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</si>
  <si>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</si>
  <si>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</si>
  <si>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</si>
  <si>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</si>
  <si>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</si>
  <si>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</si>
  <si>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</si>
  <si>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</si>
  <si>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</si>
  <si>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</si>
  <si>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</si>
  <si>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</si>
  <si>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</si>
  <si>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</si>
  <si>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</si>
  <si>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</si>
  <si>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</si>
  <si>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</si>
  <si>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</si>
  <si>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</si>
  <si>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</si>
  <si>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</si>
  <si>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</si>
  <si>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</si>
  <si>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</si>
  <si>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</si>
  <si>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</si>
  <si>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</si>
  <si>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</si>
  <si>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</si>
  <si>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</si>
  <si>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</si>
  <si>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</si>
  <si>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Del 1 de enero  al 31 de diciembre de 2018 (b)</t>
  </si>
  <si>
    <t>INSTITUTO DEL DEPORTE</t>
  </si>
  <si>
    <t>CONVENIO REASIGNADO</t>
  </si>
  <si>
    <t>GOBIERNO DEL ESTADO DE BAJA CALIFORNIA SUR</t>
  </si>
  <si>
    <t>Del 1 de enero  al 31 de diciembre 2024 (b)</t>
  </si>
  <si>
    <t>BAJA CALIFORNIA SUR</t>
  </si>
  <si>
    <t>Proyecciones de Ingresos - LDF</t>
  </si>
  <si>
    <t xml:space="preserve">(CIFRAS NOMINALES) </t>
  </si>
  <si>
    <t>Año en cuestión Iniciativa de Ley de Ingresos 2025</t>
  </si>
  <si>
    <t>2025</t>
  </si>
  <si>
    <t>2026</t>
  </si>
  <si>
    <t>2027</t>
  </si>
  <si>
    <t>2028</t>
  </si>
  <si>
    <t>2029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</si>
  <si>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</si>
  <si>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</si>
  <si>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</si>
  <si>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</si>
  <si>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</si>
  <si>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</si>
  <si>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</si>
  <si>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</si>
  <si>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</si>
  <si>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</si>
  <si>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</si>
  <si>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</si>
  <si>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</si>
  <si>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</si>
  <si>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 xml:space="preserve">  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</si>
  <si>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</si>
  <si>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</si>
  <si>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</si>
  <si>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</si>
  <si>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</si>
  <si>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</si>
  <si>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</si>
  <si>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</si>
  <si>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</si>
  <si>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</si>
  <si>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</si>
  <si>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Resultados de Ingresos - LDF</t>
  </si>
  <si>
    <t>2019</t>
  </si>
  <si>
    <t>2020</t>
  </si>
  <si>
    <t>2021</t>
  </si>
  <si>
    <t>2022</t>
  </si>
  <si>
    <t>Año del Ejercicio Vigente 2024</t>
  </si>
  <si>
    <t xml:space="preserve">G.    Ingresos por Ventas de Bienes y Servicios </t>
  </si>
  <si>
    <t>4.   Total de Resultados de Ingresos (4=1+2+3)</t>
  </si>
  <si>
    <t>ACTIVO</t>
  </si>
  <si>
    <t>31 de diciembre de 2023</t>
  </si>
  <si>
    <t>PASIVO</t>
  </si>
  <si>
    <t>ACTIVO CIRCULANTE</t>
  </si>
  <si>
    <t>PASIVO CIRCULANTE</t>
  </si>
  <si>
    <t>a. efectivo y equivalentes (a=a1+a2+a3+a4+a5+a6+a7)</t>
  </si>
  <si>
    <t> 3,392,895,043.59</t>
  </si>
  <si>
    <t> 3,074,149,464.48</t>
  </si>
  <si>
    <t>a. cuentas por pagar a corto plazo (a=a1+a2+a3+a4+a5+a6+a7+a8+a9)</t>
  </si>
  <si>
    <t> 2,771,722,003.64</t>
  </si>
  <si>
    <t> 3,045,010,621.05</t>
  </si>
  <si>
    <t>a1) efectivo</t>
  </si>
  <si>
    <t> 11,468,946.65</t>
  </si>
  <si>
    <t> 4,835,258.52</t>
  </si>
  <si>
    <t>a1) servicios personales por pagar a corto plazo</t>
  </si>
  <si>
    <t> 75,207,629.39</t>
  </si>
  <si>
    <t> 79,595,321.90</t>
  </si>
  <si>
    <t>a2) bancos/tesorería</t>
  </si>
  <si>
    <t> 3,374,342,658.25</t>
  </si>
  <si>
    <t> 3,062,230,767.27</t>
  </si>
  <si>
    <t>a3) bancos/dependencias y otros</t>
  </si>
  <si>
    <t> 0.00</t>
  </si>
  <si>
    <t>a2) proveedores por pagar a corto plazo</t>
  </si>
  <si>
    <t> 222,804,487.22</t>
  </si>
  <si>
    <t> 435,586,321.55</t>
  </si>
  <si>
    <t>a4) inversiones temporales (hasta 3 meses)</t>
  </si>
  <si>
    <t> 7,083,438.69</t>
  </si>
  <si>
    <t>a3) contratistas por obras públicas por pagar a corto plazo</t>
  </si>
  <si>
    <t> 141,736,265.83</t>
  </si>
  <si>
    <t> 33,707,204.14</t>
  </si>
  <si>
    <t>a4) participaciones y aportaciones por pagar a corto plazo</t>
  </si>
  <si>
    <t> 1,080,301,126.98</t>
  </si>
  <si>
    <t> 1,484,366,710.11</t>
  </si>
  <si>
    <t>a5) fondos con afectación específica</t>
  </si>
  <si>
    <t>a5) transferencias otorgadas por pagar a corto plazo</t>
  </si>
  <si>
    <t> 721,447,517.03</t>
  </si>
  <si>
    <t> 510,770,997.98</t>
  </si>
  <si>
    <t>a6) depósitos de fondos de terceros en garantía y/o administración</t>
  </si>
  <si>
    <t>a6) intereses, comisiones y otros gastos de la deuda pública por pagar a corto plazo</t>
  </si>
  <si>
    <t>a7) otros efectivos y equivalentes</t>
  </si>
  <si>
    <t>b. derechos a recibir efectivo o equivalentes (b=b1+b2+b3+b4+b5+b6+b7)</t>
  </si>
  <si>
    <t> 3,389,621,757.97</t>
  </si>
  <si>
    <t> 3,359,520,823.14</t>
  </si>
  <si>
    <t>a7) retenciones y contribuciones por pagar a corto plazo</t>
  </si>
  <si>
    <t> 362,211,951.47</t>
  </si>
  <si>
    <t> 301,931,974.15</t>
  </si>
  <si>
    <t>a8) devoluciones de la ley de ingresos por pagar a corto plazo</t>
  </si>
  <si>
    <t>b1) inversiones financieras de corto plazo</t>
  </si>
  <si>
    <t>b2) cuentas por cobrar a corto plazo</t>
  </si>
  <si>
    <t> 3,348,687,241.30</t>
  </si>
  <si>
    <t> 3,331,420,851.86</t>
  </si>
  <si>
    <t>a9) otras cuentas por pagar a corto plazo</t>
  </si>
  <si>
    <t> 168,013,025.72</t>
  </si>
  <si>
    <t> 199,052,091.22</t>
  </si>
  <si>
    <t>b3) deudores diversos por cobrar a corto plazo</t>
  </si>
  <si>
    <t> 37,963,222.80</t>
  </si>
  <si>
    <t> 25,848,232.02</t>
  </si>
  <si>
    <t>b. documentos por pagar a corto plazo (b=b1+b2+b3)</t>
  </si>
  <si>
    <t> 436,363,636.40</t>
  </si>
  <si>
    <t> 125,000,000.00</t>
  </si>
  <si>
    <t>b4) ingresos por recuperar a corto plazo</t>
  </si>
  <si>
    <t>b1) documentos comerciales por pagar a corto plazo</t>
  </si>
  <si>
    <t>b5) deudores por anticipos de la tesorería a corto plazo</t>
  </si>
  <si>
    <t>b2) documentos con contratistas por obras públicas por pagar a corto plazo</t>
  </si>
  <si>
    <t>b6) préstamos otorgados a corto plazo</t>
  </si>
  <si>
    <t>b3) otros documentos por pagar a corto plazo</t>
  </si>
  <si>
    <t>b7) otros derechos a recibir efectivo o equivalentes a corto plazo</t>
  </si>
  <si>
    <t> 2,971,293.87</t>
  </si>
  <si>
    <t> 2,251,739.26</t>
  </si>
  <si>
    <t>c. porción a corto plazo de la deuda pública a largo plazo (c=c1+c2)</t>
  </si>
  <si>
    <t>c. derechos a recibir bienes o servicios (c=c1+c2+c3+c4+c5)</t>
  </si>
  <si>
    <t> 111,107,117.26</t>
  </si>
  <si>
    <t>c1) porción a corto plazo de la deuda pública </t>
  </si>
  <si>
    <t>c1) anticipo a proveedores por adquisición de bienes y prestación de servicios a corto plazo</t>
  </si>
  <si>
    <t>c2) porción a corto plazo de arrendamiento financiero</t>
  </si>
  <si>
    <t>c2) anticipo a proveedores por adquisición de bienes inmueblesy muebles a corto plazo</t>
  </si>
  <si>
    <t>d. títulos y valores a corto plazo</t>
  </si>
  <si>
    <t>e. pasivos diferidos a corto plazo (e=e1+e2+e3)</t>
  </si>
  <si>
    <t>c3) anticipo a proveedores por adquisición de bienes intangibles a corto plazo</t>
  </si>
  <si>
    <t>e1) ingresos cobrados por adelantado a corto plazo</t>
  </si>
  <si>
    <t>e2) intereses cobrados por adelantado a corto plazo</t>
  </si>
  <si>
    <t>c4) anticipo a contratistas por obras públicas a corto plazo</t>
  </si>
  <si>
    <t>e3) otros pasivos diferidos a corto plazo</t>
  </si>
  <si>
    <t>c5) otros derechos a recibir bienes o servicios a corto plazo</t>
  </si>
  <si>
    <t>f. fondos y bienes de terceros en garantía y/o administración a corto plazo (f=f1+f2+f3+f4+f5+f6)</t>
  </si>
  <si>
    <t>d. inventarios (d=d1+d2+d3+d4+d5)</t>
  </si>
  <si>
    <t>d1) inventario de mercancías para venta</t>
  </si>
  <si>
    <t>f1) fondos en garantía a corto plazo</t>
  </si>
  <si>
    <t>d2) inventario de mercancías terminadas</t>
  </si>
  <si>
    <t>f2) fondos en administración a corto plazo</t>
  </si>
  <si>
    <t>d3) inventario de mercancías en proceso de elaboración</t>
  </si>
  <si>
    <t>f3) fondos contingentes a corto plazo</t>
  </si>
  <si>
    <t>d4) inventario de materias primas, materiales y suministros para producción</t>
  </si>
  <si>
    <t>f4) fondos de fideicomisos, mandatos y contratos análogos a corto plazo</t>
  </si>
  <si>
    <t>d5) bienes en tránsito</t>
  </si>
  <si>
    <t>f5) otros fondos de terceros en garantía y/o administración a corto plazo</t>
  </si>
  <si>
    <t>e. almacenes</t>
  </si>
  <si>
    <t>f. estimación por pérdida o deterioro de activos circulantes (f=f1+f2)</t>
  </si>
  <si>
    <t>f6) valores y bienes en garantía a corto plazo</t>
  </si>
  <si>
    <t>g. provisiones a corto plazo (g=g1+g2+g3)</t>
  </si>
  <si>
    <t>f1) estimaciones para cuentas incobrables por derechos a recibir efectivo o equivalentes</t>
  </si>
  <si>
    <t>g1) provisión para demandas y juicios a corto plazo</t>
  </si>
  <si>
    <t>g2) provisión para contingencias a corto plazo</t>
  </si>
  <si>
    <t>f2) estimación por deterioro de inventarios</t>
  </si>
  <si>
    <t>g3) otras provisiones a corto plazo</t>
  </si>
  <si>
    <t>g. otros activos circulantes (g=g1+g2+g3+g4)</t>
  </si>
  <si>
    <t>h. otros pasivos a corto plazo (h=h1+h2+h3)</t>
  </si>
  <si>
    <t>g1) valores en garantía</t>
  </si>
  <si>
    <t>h1) ingresos por clasificar</t>
  </si>
  <si>
    <t>g2) bienes en garantía (excluye depósitos de fondos)</t>
  </si>
  <si>
    <t>h2) recaudación por participar</t>
  </si>
  <si>
    <t>g3) bienes derivados de embargos, decomisos, aseguramientos y dación en pago</t>
  </si>
  <si>
    <t>h3) otros pasivos circulantes</t>
  </si>
  <si>
    <t>g4) adquisicion con fondos de terceros</t>
  </si>
  <si>
    <t>IIA. Total de Pasivos Circulantes (IIA = a + b + c + d + e + f + g + h)</t>
  </si>
  <si>
    <t> 3,208,085,640.04</t>
  </si>
  <si>
    <t> 3,170,010,621.05</t>
  </si>
  <si>
    <t>IA. Total de Activos Circulantes (IA = a + b + c + d + e + f + g)</t>
  </si>
  <si>
    <t> 6,893,623,918.82</t>
  </si>
  <si>
    <t> 6,544,777,404.88</t>
  </si>
  <si>
    <t>PASIVO NO CIRCULANTE</t>
  </si>
  <si>
    <t>ACTIVO NO CIRCULANTE</t>
  </si>
  <si>
    <t>a. cuentas por pagar a largo plazo</t>
  </si>
  <si>
    <t> 299,709,329.17</t>
  </si>
  <si>
    <t>b. documentos por pagar a largo plazo</t>
  </si>
  <si>
    <t>a. inversiones financieras a largo plazo</t>
  </si>
  <si>
    <t> 1,363,689.72</t>
  </si>
  <si>
    <t> 294,709,329.17</t>
  </si>
  <si>
    <t>c. deuda pública a largo plazo</t>
  </si>
  <si>
    <t> 1,883,630,140.69</t>
  </si>
  <si>
    <t> 1,946,203,919.29</t>
  </si>
  <si>
    <t>b. derechos a recibir efectivo o equivalentes a largo plazo</t>
  </si>
  <si>
    <t>c. bienes inmuebles, infraestructura y construcciones en proceso</t>
  </si>
  <si>
    <t> 3,594,957,540.73</t>
  </si>
  <si>
    <t> 2,366,572,632.13</t>
  </si>
  <si>
    <t>d. bienes muebles</t>
  </si>
  <si>
    <t> 893,796,929.88</t>
  </si>
  <si>
    <t> 819,843,992.70</t>
  </si>
  <si>
    <t>d. pasivos diferidos a largo plazo</t>
  </si>
  <si>
    <t>e. activos intangibles</t>
  </si>
  <si>
    <t> 138,987,642.30</t>
  </si>
  <si>
    <t> 71,280,236.22</t>
  </si>
  <si>
    <t>e. fondos y bienes de terceros en garantía y/o administración a largo plazo</t>
  </si>
  <si>
    <t>f. depreciación, deterioro y amortización acumulada de bienes</t>
  </si>
  <si>
    <t>g. activos diferidos</t>
  </si>
  <si>
    <t> 18,487,689.07</t>
  </si>
  <si>
    <t> 11,549,381.71</t>
  </si>
  <si>
    <t>f. provisiones a largo plazo</t>
  </si>
  <si>
    <t>h. estimación por pérdida o deterioro de activos no circulantes</t>
  </si>
  <si>
    <t>IIB. Total de Pasivos No Circulantes (IIB = a + b + c + d + e + f)</t>
  </si>
  <si>
    <t>i. otros activos no circulantes</t>
  </si>
  <si>
    <t> II. Total del Pasivo (II = IIA + IIB)</t>
  </si>
  <si>
    <t> 5,091,715,780.73</t>
  </si>
  <si>
    <t> 5,116,214,540.34</t>
  </si>
  <si>
    <t>IB. Total de Activos No Circulantes (IB = a + b + c + d + e + f + g + h +i)</t>
  </si>
  <si>
    <t> 4,947,302,820.87</t>
  </si>
  <si>
    <t> 3,565,319,261.65</t>
  </si>
  <si>
    <t>HACIENDA PÚBLICA / PATRIMONIO</t>
  </si>
  <si>
    <t>31 de diciembre </t>
  </si>
  <si>
    <t> I. Total del Activo (I = IA + IB)</t>
  </si>
  <si>
    <t> 11,840,926,739.69</t>
  </si>
  <si>
    <t> 10,110,096,666.53</t>
  </si>
  <si>
    <t>IIIA. Hacienda Publica/Patrimonio Contribuido (IIIA = a + b + c)</t>
  </si>
  <si>
    <t> 1,251,539,768.44</t>
  </si>
  <si>
    <t>a. aportaciones</t>
  </si>
  <si>
    <t>c. actualización de la hacienda pública/patrimonio</t>
  </si>
  <si>
    <t>IIIB. Hacienda Publica/Patrimonio Generado (IIIB = a + b + c + d + e)</t>
  </si>
  <si>
    <t> 5,497,671,190.52</t>
  </si>
  <si>
    <t> 3,742,342,357.75</t>
  </si>
  <si>
    <t>a. resultados del ejercicio (ahorro/ desahorro)</t>
  </si>
  <si>
    <t> 1,864,144,191.72</t>
  </si>
  <si>
    <t> 2,369,675,903.04</t>
  </si>
  <si>
    <t>b. resultados de ejercicios anteriores</t>
  </si>
  <si>
    <t> 3,570,153,185.97</t>
  </si>
  <si>
    <t> 1,231,582,584.46</t>
  </si>
  <si>
    <t>c. revalúos</t>
  </si>
  <si>
    <t>d. reservas</t>
  </si>
  <si>
    <t>e. rectificaciones de resultados de ejercicios anteriores</t>
  </si>
  <si>
    <t> 63,373,812.83</t>
  </si>
  <si>
    <t> 141,083,870.25</t>
  </si>
  <si>
    <t> III. Total Hacienda Pública/Patrimonio (III = IIIA + IIIB + IIIC)</t>
  </si>
  <si>
    <t> 6,749,210,958.96</t>
  </si>
  <si>
    <t> 4,993,882,126.19</t>
  </si>
  <si>
    <t> IV. Total del Pasivo y Hacienda Pública/Patrimonio (IV = II + III)</t>
  </si>
  <si>
    <t>Estimado/Aprobado</t>
  </si>
  <si>
    <t>Recaudado/Pagado</t>
  </si>
  <si>
    <t>A. Ingresos Totales (A = A1+A2+A3)</t>
  </si>
  <si>
    <t> 23,834,533,941.00</t>
  </si>
  <si>
    <t> 26,354,539,850.50</t>
  </si>
  <si>
    <t>   A1. Ingresos de Libre Disposición</t>
  </si>
  <si>
    <t> 12,235,761,742.00</t>
  </si>
  <si>
    <t> 12,902,206,420.84</t>
  </si>
  <si>
    <t>   A2. Transferencias Federales Etiquetadas</t>
  </si>
  <si>
    <t> 11,661,345,978.00</t>
  </si>
  <si>
    <t> 12,964,907,208.26</t>
  </si>
  <si>
    <t>   A3. Financiamiento Neto</t>
  </si>
  <si>
    <t> 487,426,221.40</t>
  </si>
  <si>
    <t>B. Egresos Presupuestarios1 (B = B1+B2)</t>
  </si>
  <si>
    <t> 25,322,379,218.00</t>
  </si>
  <si>
    <t> 23,846,499,466.96</t>
  </si>
  <si>
    <t>   B1. Gasto No Etiquetado (sin incluir Amortización de la Deuda Pública)</t>
  </si>
  <si>
    <t> 12,173,187,963.00</t>
  </si>
  <si>
    <t> 12,637,137,827.57</t>
  </si>
  <si>
    <t> 11,231,970,082.36</t>
  </si>
  <si>
    <t>   B2. Gasto Etiquetado (sin incluir Amortización de la Deuda Pública)</t>
  </si>
  <si>
    <t> 12,685,241,390.43</t>
  </si>
  <si>
    <t> 12,614,529,384.60</t>
  </si>
  <si>
    <t>C. Remanentes del Ejercicio Anterior ( C = C1 + C2 )</t>
  </si>
  <si>
    <t> 3,070,226,284.90</t>
  </si>
  <si>
    <t>   C1. Remanentes de Ingresos de Libre Disposición aplicados en el periodo</t>
  </si>
  <si>
    <t>   C2. Remanentes de Transferencias Federales Etiquetadas aplicados en el periodo</t>
  </si>
  <si>
    <t>I. Balance Presupuestario (I = A - B + C)</t>
  </si>
  <si>
    <t> 4,102,386,917.40</t>
  </si>
  <si>
    <t> 5,578,266,668.44</t>
  </si>
  <si>
    <t>II. Balance Presupuestario sin Financiamiento Neto (II = I - A3)</t>
  </si>
  <si>
    <t> 62,573,779.00</t>
  </si>
  <si>
    <t> 3,614,960,696.00</t>
  </si>
  <si>
    <t> 5,090,840,447.04</t>
  </si>
  <si>
    <t>III. Balance Presupuestario sin Financiamiento Neto y sin Remanentes del Ejercicio Anterior (III= II - C)</t>
  </si>
  <si>
    <t> 544,734,411.10</t>
  </si>
  <si>
    <t> 2,020,614,162.14</t>
  </si>
  <si>
    <t>E. Intereses, Comisiones y Gastos de la Deuda (E = E1 + E2)</t>
  </si>
  <si>
    <t> 239,833,033.00</t>
  </si>
  <si>
    <t> 235,312,440.13</t>
  </si>
  <si>
    <t>   E1. Intereses, Comisiones y Gastos de la Deuda con Gasto No Etiquetado</t>
  </si>
  <si>
    <t>   E2. Intereses, Comisiones y Gastos de la Deuda con Gasto Etiquetado</t>
  </si>
  <si>
    <t>IV. Balance Primario (IV = III + E)</t>
  </si>
  <si>
    <t> 302,406,812.00</t>
  </si>
  <si>
    <t> 780,046,851.23</t>
  </si>
  <si>
    <t> 2,255,926,602.27</t>
  </si>
  <si>
    <t>F. Financiamiento (F = F1 + F2)</t>
  </si>
  <si>
    <t> 550,000,000.00</t>
  </si>
  <si>
    <t>   F1. Financiamiento con Fuente de Pago de Ingresos de Libre Disposición</t>
  </si>
  <si>
    <t>   F2. Financiamiento con Fuente de Pago de Transferencias Federales Etiquetadas</t>
  </si>
  <si>
    <t>G. Amortización de la Deuda (G = G1 + G2)</t>
  </si>
  <si>
    <t> 62,573,778.60</t>
  </si>
  <si>
    <t>   G1. Amortización de la Deuda Pública con Gasto No Etiquetado</t>
  </si>
  <si>
    <t>   G2. Amortización de la Deuda Pública con Gasto Etiquetado</t>
  </si>
  <si>
    <t>A3. Financiamiento Neto (A3 = F - G )</t>
  </si>
  <si>
    <t>A1. Ingresos de Libre Disposición</t>
  </si>
  <si>
    <t>A3.1. Financiamiento Neto con Fuente de Pago de Ingresos de Libre Disposición (A3.1 = F1 - G1)</t>
  </si>
  <si>
    <t>B1. Gasto No Etiquetado (sin incluir Amortización de la Deuda Pública)</t>
  </si>
  <si>
    <t>C1. Remanentes de Ingresos de Libre Disposición aplicados en el periodo</t>
  </si>
  <si>
    <t>V. Balance Presupuestario de Recursos Disponibles (V = A1 + A3.1 - B 1 + C1)</t>
  </si>
  <si>
    <t> 3,822,721,099.57</t>
  </si>
  <si>
    <t> 5,227,888,844.78</t>
  </si>
  <si>
    <t>VI. Balance Presupuestario de Recursos Disponibles sin Financiamiento Neto (VI = V - A3.1)</t>
  </si>
  <si>
    <t> 3,335,294,878.17</t>
  </si>
  <si>
    <t> 4,740,462,623.38</t>
  </si>
  <si>
    <t>A2. Transferencias Federales Etiquetadas</t>
  </si>
  <si>
    <t>A3.2. Financiamiento Neto con Fuente de Pago de Transferencias Federales Etiquetadas (A3.2 = F2 - G2)</t>
  </si>
  <si>
    <t>B2. Gasto Etiquetado (sin incluir Amortización de la Deuda Pública)</t>
  </si>
  <si>
    <t>C2. Remanentes de Transferencias Federales Etiquetadas aplicados en el periodo</t>
  </si>
  <si>
    <t>VII. Balance Presupuestario de Recursos Etiquetados (VII = A2 + A3.2 - B2 + C2)</t>
  </si>
  <si>
    <t> 279,665,817.83</t>
  </si>
  <si>
    <t> 350,377,823.66</t>
  </si>
  <si>
    <t>VIII. Balance Presupuestario de Recursos Etiquetados sin Financiamiento Neto (VIII = VII - A3.2)</t>
  </si>
  <si>
    <t>SECRETARIA DE FINANZAS Y ADMINISTRACION</t>
  </si>
  <si>
    <t>ESTADO ANALITICO DEL EJERCICIO DEL PRESUPUESTO DE EGRESOS</t>
  </si>
  <si>
    <t>Clasificación Administrativa por Dependencias</t>
  </si>
  <si>
    <t>Del 01/01/2024 al 31/12/2024</t>
  </si>
  <si>
    <t>Clasificador</t>
  </si>
  <si>
    <t>Aprobado</t>
  </si>
  <si>
    <t>Ampl./Reduc.</t>
  </si>
  <si>
    <t>Pagado</t>
  </si>
  <si>
    <t>Subejercicio</t>
  </si>
  <si>
    <t>Gasto No Etiquetado</t>
  </si>
  <si>
    <t> 12,235,761,742</t>
  </si>
  <si>
    <t> 921,854,975</t>
  </si>
  <si>
    <t> 13,157,616,717</t>
  </si>
  <si>
    <t> 12,699,711,606</t>
  </si>
  <si>
    <t> 11,294,543,861</t>
  </si>
  <si>
    <t> 457,905,111</t>
  </si>
  <si>
    <t>Poderes</t>
  </si>
  <si>
    <t> 832,492,522</t>
  </si>
  <si>
    <t> 825,369,467</t>
  </si>
  <si>
    <t> 822,786,813</t>
  </si>
  <si>
    <t> 803,408,090</t>
  </si>
  <si>
    <t> 2,582,653</t>
  </si>
  <si>
    <t>Poder Legislativo</t>
  </si>
  <si>
    <t> 259,514,475</t>
  </si>
  <si>
    <t> 257,036,345</t>
  </si>
  <si>
    <t> 0</t>
  </si>
  <si>
    <t>Oficina Del Ejecutivo</t>
  </si>
  <si>
    <t> 93,671,547</t>
  </si>
  <si>
    <t> 87,756,876</t>
  </si>
  <si>
    <t> 85,174,222</t>
  </si>
  <si>
    <t> 83,648,464</t>
  </si>
  <si>
    <t>Poder Judicial</t>
  </si>
  <si>
    <t> 479,306,500</t>
  </si>
  <si>
    <t> 1,269,746</t>
  </si>
  <si>
    <t> 480,576,246</t>
  </si>
  <si>
    <t> 462,723,281</t>
  </si>
  <si>
    <t>Dependencias</t>
  </si>
  <si>
    <t> 6,107,205,986</t>
  </si>
  <si>
    <t> 567,947,941</t>
  </si>
  <si>
    <t> 6,675,153,927</t>
  </si>
  <si>
    <t> 6,373,967,886</t>
  </si>
  <si>
    <t> 5,455,139,096</t>
  </si>
  <si>
    <t> 301,186,041</t>
  </si>
  <si>
    <t>Secretaría General De Gobierno</t>
  </si>
  <si>
    <t> 160,450,330</t>
  </si>
  <si>
    <t> 9,288,824</t>
  </si>
  <si>
    <t> 169,739,154</t>
  </si>
  <si>
    <t> 165,718,001</t>
  </si>
  <si>
    <t> 159,114,789</t>
  </si>
  <si>
    <t> 4,021,153</t>
  </si>
  <si>
    <t>Secretaría De Finanzas Y Administración</t>
  </si>
  <si>
    <t> 1,809,194,929</t>
  </si>
  <si>
    <t> 1,558,781,435</t>
  </si>
  <si>
    <t> 1,427,323,140</t>
  </si>
  <si>
    <t> 1,357,816,594</t>
  </si>
  <si>
    <t> 131,458,295</t>
  </si>
  <si>
    <t>Secretaría De Planeación Urbana, Infraestructura, Movilidad, Medio Ambiente Y Recursos Naturales</t>
  </si>
  <si>
    <t> 427,470,102</t>
  </si>
  <si>
    <t> 142,829,551</t>
  </si>
  <si>
    <t> 570,299,653</t>
  </si>
  <si>
    <t> 521,760,300</t>
  </si>
  <si>
    <t> 469,497,947</t>
  </si>
  <si>
    <t> 48,539,353</t>
  </si>
  <si>
    <t>Secretaría De Educación Pública</t>
  </si>
  <si>
    <t> 1,735,762,021</t>
  </si>
  <si>
    <t> 375,237,626</t>
  </si>
  <si>
    <t> 2,110,999,647</t>
  </si>
  <si>
    <t> 2,097,806,217</t>
  </si>
  <si>
    <t> 1,470,890,565</t>
  </si>
  <si>
    <t> 13,193,429</t>
  </si>
  <si>
    <t>Procuraduría General De Justicia</t>
  </si>
  <si>
    <t> 407,506,298</t>
  </si>
  <si>
    <t> 57,872,625</t>
  </si>
  <si>
    <t> 465,378,923</t>
  </si>
  <si>
    <t> 460,671,299</t>
  </si>
  <si>
    <t> 442,631,854</t>
  </si>
  <si>
    <t> 4,707,623</t>
  </si>
  <si>
    <t>Secretaría De Salud</t>
  </si>
  <si>
    <t> 375,497,789</t>
  </si>
  <si>
    <t> 121,671,154</t>
  </si>
  <si>
    <t> 497,168,943</t>
  </si>
  <si>
    <t> 470,613,777</t>
  </si>
  <si>
    <t>Secretaría De Turismo Y Economía</t>
  </si>
  <si>
    <t> 178,840,123</t>
  </si>
  <si>
    <t> 30,227,321</t>
  </si>
  <si>
    <t> 209,067,444</t>
  </si>
  <si>
    <t> 171,488,645</t>
  </si>
  <si>
    <t> 99,678,762</t>
  </si>
  <si>
    <t> 37,578,800</t>
  </si>
  <si>
    <t>Secretaría De Seguridad Pública</t>
  </si>
  <si>
    <t> 669,755,303</t>
  </si>
  <si>
    <t> 54,144,821</t>
  </si>
  <si>
    <t> 723,900,124</t>
  </si>
  <si>
    <t> 679,087,336</t>
  </si>
  <si>
    <t> 645,992,850</t>
  </si>
  <si>
    <t> 44,812,787</t>
  </si>
  <si>
    <t>Contraloría General</t>
  </si>
  <si>
    <t> 38,359,676</t>
  </si>
  <si>
    <t> 16,805,453</t>
  </si>
  <si>
    <t> 55,165,129</t>
  </si>
  <si>
    <t> 54,889,929</t>
  </si>
  <si>
    <t> 52,818,925</t>
  </si>
  <si>
    <t> 275,200</t>
  </si>
  <si>
    <t>Secretaría De Pesca, Acuacultura Y Desarrollo Agropecuario</t>
  </si>
  <si>
    <t> 191,271,892</t>
  </si>
  <si>
    <t> 1,023,636</t>
  </si>
  <si>
    <t> 192,295,528</t>
  </si>
  <si>
    <t> 178,201,532</t>
  </si>
  <si>
    <t> 168,929,931</t>
  </si>
  <si>
    <t> 14,093,997</t>
  </si>
  <si>
    <t>Secretaría Del Trabajo, Bienestar Y Desarrollo Social</t>
  </si>
  <si>
    <t> 113,097,523</t>
  </si>
  <si>
    <t> 9,260,425</t>
  </si>
  <si>
    <t> 122,357,948</t>
  </si>
  <si>
    <t> 119,852,544</t>
  </si>
  <si>
    <t> 117,153,102</t>
  </si>
  <si>
    <t> 2,505,404</t>
  </si>
  <si>
    <t>Organismos Descentralizados</t>
  </si>
  <si>
    <t> 1,004,519,910</t>
  </si>
  <si>
    <t> 265,505,432</t>
  </si>
  <si>
    <t> 1,270,025,342</t>
  </si>
  <si>
    <t> 1,253,326,988</t>
  </si>
  <si>
    <t> 1,163,102,371</t>
  </si>
  <si>
    <t> 16,698,354</t>
  </si>
  <si>
    <t>Patronato Del Estudiante Sudcaliforniano</t>
  </si>
  <si>
    <t> 32,544,434</t>
  </si>
  <si>
    <t> 5,344,563</t>
  </si>
  <si>
    <t> 37,888,997</t>
  </si>
  <si>
    <t> 37,609,589</t>
  </si>
  <si>
    <t>Instituto Sudcaliforniano De Cultura</t>
  </si>
  <si>
    <t> 135,849,127</t>
  </si>
  <si>
    <t> 57,945,478</t>
  </si>
  <si>
    <t> 193,794,605</t>
  </si>
  <si>
    <t> 189,407,094</t>
  </si>
  <si>
    <t>Instituto Estatal De Radio Y Televisión</t>
  </si>
  <si>
    <t> 30,579,703</t>
  </si>
  <si>
    <t> 6,543,520</t>
  </si>
  <si>
    <t> 37,123,223</t>
  </si>
  <si>
    <t> 36,976,128</t>
  </si>
  <si>
    <t>Instituto Sudcaliforniano Del Deporte</t>
  </si>
  <si>
    <t> 155,432,106</t>
  </si>
  <si>
    <t> 155,073,625</t>
  </si>
  <si>
    <t> 153,997,248</t>
  </si>
  <si>
    <t>Museo De Arte De Baja California Sur</t>
  </si>
  <si>
    <t> 8,912,699</t>
  </si>
  <si>
    <t>Sistema Estatal Para El Desarrollo Integral De La Familia</t>
  </si>
  <si>
    <t> 170,850,613</t>
  </si>
  <si>
    <t> 40,369,814</t>
  </si>
  <si>
    <t> 211,220,427</t>
  </si>
  <si>
    <t> 209,147,208</t>
  </si>
  <si>
    <t>Junta Estatal De Caminos</t>
  </si>
  <si>
    <t> 75,000,000</t>
  </si>
  <si>
    <t> 78,668,153</t>
  </si>
  <si>
    <t> 153,668,153</t>
  </si>
  <si>
    <t> 134,535,247</t>
  </si>
  <si>
    <t>Instituto De Vivienda</t>
  </si>
  <si>
    <t> 109,750,515</t>
  </si>
  <si>
    <t> 38,911,460</t>
  </si>
  <si>
    <t> 148,661,975</t>
  </si>
  <si>
    <t> 107,125,073</t>
  </si>
  <si>
    <t>Comisión Estatal Del Agua</t>
  </si>
  <si>
    <t> 50,725,707</t>
  </si>
  <si>
    <t> 15,014,319</t>
  </si>
  <si>
    <t> 65,740,026</t>
  </si>
  <si>
    <t> 52,483,302</t>
  </si>
  <si>
    <t>Instituto Sudcaliforniano De Las Mujeres</t>
  </si>
  <si>
    <t> 22,667,034</t>
  </si>
  <si>
    <t> 1,358,201</t>
  </si>
  <si>
    <t> 24,025,235</t>
  </si>
  <si>
    <t> 23,016,676</t>
  </si>
  <si>
    <t>Instituto Sudcaliforniano De La Juventud</t>
  </si>
  <si>
    <t> 11,289,949</t>
  </si>
  <si>
    <t> 653,285</t>
  </si>
  <si>
    <t> 11,943,234</t>
  </si>
  <si>
    <t> 11,792,713</t>
  </si>
  <si>
    <t>Comisión Estatal De Búsqueda De Personas Del Estado De Baja California Sur</t>
  </si>
  <si>
    <t> 15,768,673</t>
  </si>
  <si>
    <t> 3,500,177</t>
  </si>
  <si>
    <t> 19,268,850</t>
  </si>
  <si>
    <t> 18,961,970</t>
  </si>
  <si>
    <t> 17,812,881</t>
  </si>
  <si>
    <t> 306,881</t>
  </si>
  <si>
    <t>Secretaría Ejecutiva Del Sistema Estatal De Protección Integral De Niños, Niñas Y Adolescentes</t>
  </si>
  <si>
    <t> 4,746,717</t>
  </si>
  <si>
    <t> 2,631,731</t>
  </si>
  <si>
    <t> 2,412,425</t>
  </si>
  <si>
    <t> 2,132,144</t>
  </si>
  <si>
    <t> 219,305</t>
  </si>
  <si>
    <t>Atención A Víctimas Del Delito</t>
  </si>
  <si>
    <t> 12,125,000</t>
  </si>
  <si>
    <t> 5,208,673</t>
  </si>
  <si>
    <t> 5,043,605</t>
  </si>
  <si>
    <t> 3,777,866</t>
  </si>
  <si>
    <t> 165,068</t>
  </si>
  <si>
    <t>Comisión Para Erradicar La Trata De Personas En El Estado De B.C.S.</t>
  </si>
  <si>
    <t> 4,724,690</t>
  </si>
  <si>
    <t> 4,350,219</t>
  </si>
  <si>
    <t> 3,740,186</t>
  </si>
  <si>
    <t>Centro De Conciliación Laboral</t>
  </si>
  <si>
    <t> 56,957,919</t>
  </si>
  <si>
    <t> 35,933,001</t>
  </si>
  <si>
    <t> 35,293,655</t>
  </si>
  <si>
    <t>Comisión De Conciliación Y Arbitraje Médico</t>
  </si>
  <si>
    <t> 5,638,244</t>
  </si>
  <si>
    <t> 5,519,164</t>
  </si>
  <si>
    <t> 5,030,274</t>
  </si>
  <si>
    <t>Consejo Sudcaliforniano De Ciencia Y Tecnología (Coscyt)</t>
  </si>
  <si>
    <t> 2,700,000</t>
  </si>
  <si>
    <t> 2,699,988</t>
  </si>
  <si>
    <t>Instituto Sudcalif. De Infraestructura Física Educativa Del Estado De B.C.S. (Isife)</t>
  </si>
  <si>
    <t> 15,989,165</t>
  </si>
  <si>
    <t> 43,064,807</t>
  </si>
  <si>
    <t> 59,053,972</t>
  </si>
  <si>
    <t> 59,035,613</t>
  </si>
  <si>
    <t>Instituto Sudcaliforniano Para La Inclusión De Las Personas Con Discapacidad</t>
  </si>
  <si>
    <t> 69,565,580</t>
  </si>
  <si>
    <t> 64,416,153</t>
  </si>
  <si>
    <t> 64,122,767</t>
  </si>
  <si>
    <t>Imss Bienestar</t>
  </si>
  <si>
    <t> 19,081,715</t>
  </si>
  <si>
    <t> 3,074,614</t>
  </si>
  <si>
    <t> 2,624,279</t>
  </si>
  <si>
    <t> 16,007,101</t>
  </si>
  <si>
    <t>Secretaría Ejecutiva Del Sistema Estatal Anticorrupción</t>
  </si>
  <si>
    <t> 12,702,035</t>
  </si>
  <si>
    <t> 20,343</t>
  </si>
  <si>
    <t> 12,722,378</t>
  </si>
  <si>
    <t> 10,742,438</t>
  </si>
  <si>
    <t>Organos Autonomos</t>
  </si>
  <si>
    <t> 337,405,276</t>
  </si>
  <si>
    <t> 13,182,050</t>
  </si>
  <si>
    <t> 350,587,326</t>
  </si>
  <si>
    <t> 350,510,074</t>
  </si>
  <si>
    <t> 348,975,820</t>
  </si>
  <si>
    <t> 77,253</t>
  </si>
  <si>
    <t>Tribunal Estatal Electoral</t>
  </si>
  <si>
    <t> 17,000,000</t>
  </si>
  <si>
    <t> 4,738,687</t>
  </si>
  <si>
    <t> 21,738,687</t>
  </si>
  <si>
    <t>Comisión Estatal De Derechos Humanos</t>
  </si>
  <si>
    <t> 13,184,283</t>
  </si>
  <si>
    <t>Instituto Estatal Electoral</t>
  </si>
  <si>
    <t> 244,815,906</t>
  </si>
  <si>
    <t> 6,548,648</t>
  </si>
  <si>
    <t> 251,364,554</t>
  </si>
  <si>
    <t>Inst De Transparencia, Acceso A La Información Pública Y Protección De Datos Personales Del Estado De B.C.S.</t>
  </si>
  <si>
    <t> 13,177,722</t>
  </si>
  <si>
    <t>Tribunal De Justicia Administrativa</t>
  </si>
  <si>
    <t> 14,977,365</t>
  </si>
  <si>
    <t> 1,894,715</t>
  </si>
  <si>
    <t> 16,872,080</t>
  </si>
  <si>
    <t> 16,794,827</t>
  </si>
  <si>
    <t> 15,260,574</t>
  </si>
  <si>
    <t>Auditoría Superior Del Estado</t>
  </si>
  <si>
    <t> 34,250,000</t>
  </si>
  <si>
    <t>Municipios</t>
  </si>
  <si>
    <t> 3,954,138,048</t>
  </si>
  <si>
    <t> 82,342,607</t>
  </si>
  <si>
    <t> 4,036,480,655</t>
  </si>
  <si>
    <t> 3,899,119,846</t>
  </si>
  <si>
    <t> 3,523,918,484</t>
  </si>
  <si>
    <t> 137,360,809</t>
  </si>
  <si>
    <t>Municipio De La Paz</t>
  </si>
  <si>
    <t> 931,416,752</t>
  </si>
  <si>
    <t> 64,907,514</t>
  </si>
  <si>
    <t> 996,324,266</t>
  </si>
  <si>
    <t> 983,689,378</t>
  </si>
  <si>
    <t> 890,354,380</t>
  </si>
  <si>
    <t> 12,634,887</t>
  </si>
  <si>
    <t>Municipio De Comondú</t>
  </si>
  <si>
    <t> 404,015,158</t>
  </si>
  <si>
    <t> 19,928,274</t>
  </si>
  <si>
    <t> 423,943,432</t>
  </si>
  <si>
    <t> 402,098,365</t>
  </si>
  <si>
    <t> 379,467,977</t>
  </si>
  <si>
    <t> 21,845,067</t>
  </si>
  <si>
    <t>Municipio De Mulegé</t>
  </si>
  <si>
    <t> 382,437,021</t>
  </si>
  <si>
    <t> 8,364,282</t>
  </si>
  <si>
    <t> 390,801,303</t>
  </si>
  <si>
    <t> 382,575,290</t>
  </si>
  <si>
    <t> 346,794,988</t>
  </si>
  <si>
    <t> 8,226,013</t>
  </si>
  <si>
    <t>Municipio De Los Cabos</t>
  </si>
  <si>
    <t> 1,918,253,324</t>
  </si>
  <si>
    <t> 17,560,226</t>
  </si>
  <si>
    <t> 1,935,813,550</t>
  </si>
  <si>
    <t> 1,850,465,766</t>
  </si>
  <si>
    <t> 1,651,310,559</t>
  </si>
  <si>
    <t> 85,347,784</t>
  </si>
  <si>
    <t>Municipio De Loreto</t>
  </si>
  <si>
    <t> 318,015,793</t>
  </si>
  <si>
    <t> 289,598,104</t>
  </si>
  <si>
    <t> 280,291,046</t>
  </si>
  <si>
    <t> 255,990,579</t>
  </si>
  <si>
    <t> 9,307,058</t>
  </si>
  <si>
    <t>Gasto Etiquetado</t>
  </si>
  <si>
    <t> 11,661,345,978</t>
  </si>
  <si>
    <t> 1,444,979,570</t>
  </si>
  <si>
    <t> 13,106,325,548</t>
  </si>
  <si>
    <t> 12,685,241,390</t>
  </si>
  <si>
    <t> 12,614,529,385</t>
  </si>
  <si>
    <t> 421,084,157</t>
  </si>
  <si>
    <t> 10,000,769,945</t>
  </si>
  <si>
    <t> 680,045,307</t>
  </si>
  <si>
    <t> 10,680,815,252</t>
  </si>
  <si>
    <t> 10,282,905,705</t>
  </si>
  <si>
    <t> 10,213,193,699</t>
  </si>
  <si>
    <t> 397,909,547</t>
  </si>
  <si>
    <t> 142,623,737</t>
  </si>
  <si>
    <t> 8,677,060</t>
  </si>
  <si>
    <t> 151,300,797</t>
  </si>
  <si>
    <t> 52,178,856</t>
  </si>
  <si>
    <t> 50,849,014</t>
  </si>
  <si>
    <t> 99,121,941</t>
  </si>
  <si>
    <t> 200,000,000</t>
  </si>
  <si>
    <t> 761,053,680</t>
  </si>
  <si>
    <t> 961,053,680</t>
  </si>
  <si>
    <t> 792,292,619</t>
  </si>
  <si>
    <t> 727,043,153</t>
  </si>
  <si>
    <t> 168,761,060</t>
  </si>
  <si>
    <t> 7,612,345,859</t>
  </si>
  <si>
    <t> 302,153,046</t>
  </si>
  <si>
    <t> 7,914,498,905</t>
  </si>
  <si>
    <t> 7,914,095,712</t>
  </si>
  <si>
    <t> 7,904,375,523</t>
  </si>
  <si>
    <t> 403,193</t>
  </si>
  <si>
    <t> 1,703,820,302</t>
  </si>
  <si>
    <t> 1,230,754,551</t>
  </si>
  <si>
    <t> 1,226,467,792</t>
  </si>
  <si>
    <t> 249,146,974</t>
  </si>
  <si>
    <t> 76,719,596</t>
  </si>
  <si>
    <t> 325,866,570</t>
  </si>
  <si>
    <t> 221,667,058</t>
  </si>
  <si>
    <t> 104,199,513</t>
  </si>
  <si>
    <t> 32,264,174</t>
  </si>
  <si>
    <t> 7,690,093</t>
  </si>
  <si>
    <t> 7,209,932</t>
  </si>
  <si>
    <t> 60,568,899</t>
  </si>
  <si>
    <t> 29,081,758</t>
  </si>
  <si>
    <t> 89,650,657</t>
  </si>
  <si>
    <t> 64,226,816</t>
  </si>
  <si>
    <t> 75,581,227</t>
  </si>
  <si>
    <t> 25,423,840</t>
  </si>
  <si>
    <t> 544,160,421</t>
  </si>
  <si>
    <t> 120,331,788</t>
  </si>
  <si>
    <t> 664,492,209</t>
  </si>
  <si>
    <t> 641,317,599</t>
  </si>
  <si>
    <t> 640,317,599</t>
  </si>
  <si>
    <t> 23,174,610</t>
  </si>
  <si>
    <t> 1,467,500</t>
  </si>
  <si>
    <t> 1,002,500</t>
  </si>
  <si>
    <t> 2,470,000</t>
  </si>
  <si>
    <t> 123,696,267</t>
  </si>
  <si>
    <t> 121,439,997</t>
  </si>
  <si>
    <t> 35,957,523</t>
  </si>
  <si>
    <t> 49,385,078</t>
  </si>
  <si>
    <t> 12,198,239</t>
  </si>
  <si>
    <t> 61,583,317</t>
  </si>
  <si>
    <t> 60,583,317</t>
  </si>
  <si>
    <t> 19,728,108</t>
  </si>
  <si>
    <t> 2,367,803</t>
  </si>
  <si>
    <t> 22,095,911</t>
  </si>
  <si>
    <t> 26,702,788</t>
  </si>
  <si>
    <t> 21,399,911</t>
  </si>
  <si>
    <t> 21,360,906</t>
  </si>
  <si>
    <t> 39,005</t>
  </si>
  <si>
    <t> 323,180,680</t>
  </si>
  <si>
    <t> 76,364,871</t>
  </si>
  <si>
    <t> 399,545,551</t>
  </si>
  <si>
    <t> 376,409,946</t>
  </si>
  <si>
    <t> 23,135,605</t>
  </si>
  <si>
    <t> 184,600</t>
  </si>
  <si>
    <t> 1,116,415,612</t>
  </si>
  <si>
    <t> 644,417,875</t>
  </si>
  <si>
    <t> 1,760,833,487</t>
  </si>
  <si>
    <t> 358,227,225</t>
  </si>
  <si>
    <t> 130,904,840</t>
  </si>
  <si>
    <t> 489,132,065</t>
  </si>
  <si>
    <t> 113,821,887</t>
  </si>
  <si>
    <t> 79,339,143</t>
  </si>
  <si>
    <t> 193,161,030</t>
  </si>
  <si>
    <t> 96,467,804</t>
  </si>
  <si>
    <t> 57,877,040</t>
  </si>
  <si>
    <t> 154,344,844</t>
  </si>
  <si>
    <t> 505,201,474</t>
  </si>
  <si>
    <t> 327,266,481</t>
  </si>
  <si>
    <t> 832,467,955</t>
  </si>
  <si>
    <t> 42,697,222</t>
  </si>
  <si>
    <t> 49,030,371</t>
  </si>
  <si>
    <t> 91,727,593</t>
  </si>
  <si>
    <t>Total de Egresos</t>
  </si>
  <si>
    <t> 23,897,107,720</t>
  </si>
  <si>
    <t> 2,366,834,545</t>
  </si>
  <si>
    <t> 26,263,942,265</t>
  </si>
  <si>
    <t> 25,384,952,997</t>
  </si>
  <si>
    <t> 23,909,073,246</t>
  </si>
  <si>
    <t> 878,989,268</t>
  </si>
  <si>
    <t>Clasificación Administrativa</t>
  </si>
  <si>
    <t>Poder Ejecutivo</t>
  </si>
  <si>
    <t> 7,542,802,719</t>
  </si>
  <si>
    <t> 840,720,753</t>
  </si>
  <si>
    <t> 8,383,523,472</t>
  </si>
  <si>
    <t> 8,062,979,170</t>
  </si>
  <si>
    <t> 7,050,865,751</t>
  </si>
  <si>
    <t> 320,544,302</t>
  </si>
  <si>
    <t> 10,544,930,366</t>
  </si>
  <si>
    <t> 800,561,695</t>
  </si>
  <si>
    <t> 11,345,492,061</t>
  </si>
  <si>
    <t> 10,924,407,904</t>
  </si>
  <si>
    <t> 10,853,695,898</t>
  </si>
  <si>
    <t>Clasificación por Objeto del Gasto</t>
  </si>
  <si>
    <t>Servicios Personales</t>
  </si>
  <si>
    <t> 1,960,840,999</t>
  </si>
  <si>
    <t> 33,670,996</t>
  </si>
  <si>
    <t> 1,994,511,995</t>
  </si>
  <si>
    <t> 1,960,423,463</t>
  </si>
  <si>
    <t>Remuneraciones Al Personal De Carácter Permanente</t>
  </si>
  <si>
    <t> 499,257,713</t>
  </si>
  <si>
    <t> 8,613,621</t>
  </si>
  <si>
    <t> 507,871,334</t>
  </si>
  <si>
    <t> 507,836,348</t>
  </si>
  <si>
    <t>Remuneraciones Al Personal De Carácter Transitorio</t>
  </si>
  <si>
    <t> 100,005,744</t>
  </si>
  <si>
    <t> 30,920,993</t>
  </si>
  <si>
    <t> 130,926,737</t>
  </si>
  <si>
    <t> 130,933,699</t>
  </si>
  <si>
    <t>Remuneraciones Adicionales Y Especiales</t>
  </si>
  <si>
    <t> 211,465,987</t>
  </si>
  <si>
    <t> 14,186,919</t>
  </si>
  <si>
    <t> 225,652,906</t>
  </si>
  <si>
    <t> 195,708,462</t>
  </si>
  <si>
    <t>Seguridad Social</t>
  </si>
  <si>
    <t> 110,634,556</t>
  </si>
  <si>
    <t> 8,697,384</t>
  </si>
  <si>
    <t> 119,331,940</t>
  </si>
  <si>
    <t>Otras Prestaciones Sociales Y Económicas</t>
  </si>
  <si>
    <t> 846,553,319</t>
  </si>
  <si>
    <t> 164,175,759</t>
  </si>
  <si>
    <t> 1,010,729,078</t>
  </si>
  <si>
    <t> 1,006,613,014</t>
  </si>
  <si>
    <t>Previsiones</t>
  </si>
  <si>
    <t> 192,923,680</t>
  </si>
  <si>
    <t>Materiales Y Suministros</t>
  </si>
  <si>
    <t> 243,687,649</t>
  </si>
  <si>
    <t> 89,706,605</t>
  </si>
  <si>
    <t> 333,394,254</t>
  </si>
  <si>
    <t> 282,691,393</t>
  </si>
  <si>
    <t> 224,442,657</t>
  </si>
  <si>
    <t> 50,702,861</t>
  </si>
  <si>
    <t>Materiales De Administración, Emisión De Documentos Y Artículos Oficiales</t>
  </si>
  <si>
    <t> 67,280,338</t>
  </si>
  <si>
    <t> 46,337,409</t>
  </si>
  <si>
    <t> 113,617,747</t>
  </si>
  <si>
    <t> 102,041,316</t>
  </si>
  <si>
    <t> 71,231,548</t>
  </si>
  <si>
    <t> 11,576,431</t>
  </si>
  <si>
    <t>Alimentos Y Utensilios</t>
  </si>
  <si>
    <t> 75,905,015</t>
  </si>
  <si>
    <t> 2,823,761</t>
  </si>
  <si>
    <t> 78,728,776</t>
  </si>
  <si>
    <t> 64,168,218</t>
  </si>
  <si>
    <t> 60,833,456</t>
  </si>
  <si>
    <t> 14,560,558</t>
  </si>
  <si>
    <t>Materias Primas Y Materiales De Producción Y Comercialización</t>
  </si>
  <si>
    <t> 3,652</t>
  </si>
  <si>
    <t> 100,088</t>
  </si>
  <si>
    <t> 103,740</t>
  </si>
  <si>
    <t> 98,834</t>
  </si>
  <si>
    <t> 96,271</t>
  </si>
  <si>
    <t> 4,906</t>
  </si>
  <si>
    <t>Materiales Y Artículos De Construcción Y De Reparación</t>
  </si>
  <si>
    <t> 10,820,848</t>
  </si>
  <si>
    <t> 20,079,735</t>
  </si>
  <si>
    <t> 30,900,583</t>
  </si>
  <si>
    <t> 25,009,073</t>
  </si>
  <si>
    <t> 23,071,140</t>
  </si>
  <si>
    <t> 5,891,511</t>
  </si>
  <si>
    <t>Productos Químicos, Farmacéuticos Y De Laboratorio</t>
  </si>
  <si>
    <t> 3,220,377</t>
  </si>
  <si>
    <t> 1,139,189</t>
  </si>
  <si>
    <t> 4,359,566</t>
  </si>
  <si>
    <t> 3,995,600</t>
  </si>
  <si>
    <t> 2,669,998</t>
  </si>
  <si>
    <t> 363,966</t>
  </si>
  <si>
    <t>Combustibles, Lubricantes Y Aditivos</t>
  </si>
  <si>
    <t> 70,433,574</t>
  </si>
  <si>
    <t> 9,217,373</t>
  </si>
  <si>
    <t> 79,650,947</t>
  </si>
  <si>
    <t> 73,779,638</t>
  </si>
  <si>
    <t> 57,304,881</t>
  </si>
  <si>
    <t> 5,871,309</t>
  </si>
  <si>
    <t>Vestuario, Blancos, Prendas De Protección Y Artículos Deportivos</t>
  </si>
  <si>
    <t> 2,898,714</t>
  </si>
  <si>
    <t> 1,388,013</t>
  </si>
  <si>
    <t> 4,286,727</t>
  </si>
  <si>
    <t> 2,175,542</t>
  </si>
  <si>
    <t> 1,327,783</t>
  </si>
  <si>
    <t> 2,111,185</t>
  </si>
  <si>
    <t>Materiales Y Suministros Para Seguridad</t>
  </si>
  <si>
    <t> 150,000</t>
  </si>
  <si>
    <t> 123,888</t>
  </si>
  <si>
    <t> 26,112</t>
  </si>
  <si>
    <t>Herramientas, Refacciones Y Accesorios Menores</t>
  </si>
  <si>
    <t> 13,125,131</t>
  </si>
  <si>
    <t> 8,471,036</t>
  </si>
  <si>
    <t> 21,596,167</t>
  </si>
  <si>
    <t> 11,299,284</t>
  </si>
  <si>
    <t> 7,907,579</t>
  </si>
  <si>
    <t> 10,296,883</t>
  </si>
  <si>
    <t>Servicios Generales</t>
  </si>
  <si>
    <t> 314,493,810</t>
  </si>
  <si>
    <t> 113,018,388</t>
  </si>
  <si>
    <t> 427,512,198</t>
  </si>
  <si>
    <t> 351,568,370</t>
  </si>
  <si>
    <t> 310,609,295</t>
  </si>
  <si>
    <t> 75,943,829</t>
  </si>
  <si>
    <t>Servicios Básicos</t>
  </si>
  <si>
    <t> 88,465,210</t>
  </si>
  <si>
    <t> 9,645,078</t>
  </si>
  <si>
    <t> 98,110,288</t>
  </si>
  <si>
    <t> 98,081,853</t>
  </si>
  <si>
    <t> 96,052,360</t>
  </si>
  <si>
    <t> 28,435</t>
  </si>
  <si>
    <t>Servicios De Arrendamiento</t>
  </si>
  <si>
    <t> 34,759,976</t>
  </si>
  <si>
    <t> 34,286,506</t>
  </si>
  <si>
    <t> 69,046,482</t>
  </si>
  <si>
    <t> 58,499,291</t>
  </si>
  <si>
    <t> 53,357,837</t>
  </si>
  <si>
    <t> 10,547,191</t>
  </si>
  <si>
    <t>Servicios Profesionales, Científicos, Técnicos Y Otros Servicios</t>
  </si>
  <si>
    <t> 22,958,134</t>
  </si>
  <si>
    <t> 27,612,049</t>
  </si>
  <si>
    <t> 50,570,183</t>
  </si>
  <si>
    <t> 33,246,248</t>
  </si>
  <si>
    <t> 24,483,376</t>
  </si>
  <si>
    <t> 17,323,935</t>
  </si>
  <si>
    <t>Servicios Financieros, Bancarios Y Comerciales</t>
  </si>
  <si>
    <t> 38,573,196</t>
  </si>
  <si>
    <t> 29,635,611</t>
  </si>
  <si>
    <t> 24,106,610</t>
  </si>
  <si>
    <t> 20,639,319</t>
  </si>
  <si>
    <t> 5,529,001</t>
  </si>
  <si>
    <t>Servicios De Instalación, Reparación, Mantenimiento Y Conservación</t>
  </si>
  <si>
    <t> 37,713,254</t>
  </si>
  <si>
    <t> 38,306,318</t>
  </si>
  <si>
    <t> 76,019,572</t>
  </si>
  <si>
    <t> 43,440,945</t>
  </si>
  <si>
    <t> 26,907,305</t>
  </si>
  <si>
    <t> 32,578,627</t>
  </si>
  <si>
    <t>Servicios De Comunicación Social Y Publicidad</t>
  </si>
  <si>
    <t> 38,761,953</t>
  </si>
  <si>
    <t> 31,629,922</t>
  </si>
  <si>
    <t> 30,764,085</t>
  </si>
  <si>
    <t> 30,193,389</t>
  </si>
  <si>
    <t> 865,837</t>
  </si>
  <si>
    <t>Servicios De Traslado Y Viáticos</t>
  </si>
  <si>
    <t> 30,142,798</t>
  </si>
  <si>
    <t> 3,575,692</t>
  </si>
  <si>
    <t> 33,718,490</t>
  </si>
  <si>
    <t> 28,910,738</t>
  </si>
  <si>
    <t> 27,626,256</t>
  </si>
  <si>
    <t> 4,807,752</t>
  </si>
  <si>
    <t>Servicios Oficiales</t>
  </si>
  <si>
    <t> 11,310,395</t>
  </si>
  <si>
    <t> 12,989,186</t>
  </si>
  <si>
    <t> 24,299,581</t>
  </si>
  <si>
    <t> 20,925,160</t>
  </si>
  <si>
    <t> 18,172,181</t>
  </si>
  <si>
    <t> 3,374,421</t>
  </si>
  <si>
    <t>Otros Servicios Generales</t>
  </si>
  <si>
    <t> 11,808,894</t>
  </si>
  <si>
    <t> 2,673,175</t>
  </si>
  <si>
    <t> 14,482,069</t>
  </si>
  <si>
    <t> 13,593,439</t>
  </si>
  <si>
    <t> 13,177,273</t>
  </si>
  <si>
    <t> 888,630</t>
  </si>
  <si>
    <t>Transferencias, Asignaciones, Subsidios Y Otras Ayudas</t>
  </si>
  <si>
    <t> 5,871,142,280</t>
  </si>
  <si>
    <t> 586,379,089</t>
  </si>
  <si>
    <t> 6,457,521,369</t>
  </si>
  <si>
    <t> 6,259,427,613</t>
  </si>
  <si>
    <t> 4,962,497,163</t>
  </si>
  <si>
    <t> 198,093,756</t>
  </si>
  <si>
    <t>Transferencias Internas Y Asignaciones Al Sector Público</t>
  </si>
  <si>
    <t> 4,438,077,744</t>
  </si>
  <si>
    <t> 463,783,714</t>
  </si>
  <si>
    <t> 4,901,861,458</t>
  </si>
  <si>
    <t> 4,857,902,662</t>
  </si>
  <si>
    <t> 4,094,557,035</t>
  </si>
  <si>
    <t> 43,958,797</t>
  </si>
  <si>
    <t>Transferencias Al Resto Del Sector Público</t>
  </si>
  <si>
    <t> 1,398,539,072</t>
  </si>
  <si>
    <t> 91,616,996</t>
  </si>
  <si>
    <t> 1,490,156,068</t>
  </si>
  <si>
    <t> 1,350,904,108</t>
  </si>
  <si>
    <t> 817,283,409</t>
  </si>
  <si>
    <t> 139,251,960</t>
  </si>
  <si>
    <t>Subsidios Y Subvenciones</t>
  </si>
  <si>
    <t> 11,890,183</t>
  </si>
  <si>
    <t> 6,416,986</t>
  </si>
  <si>
    <t> 18,307,169</t>
  </si>
  <si>
    <t> 17,756,168</t>
  </si>
  <si>
    <t> 17,474,317</t>
  </si>
  <si>
    <t> 551,000</t>
  </si>
  <si>
    <t>Ayudas Sociales</t>
  </si>
  <si>
    <t> 22,635,281</t>
  </si>
  <si>
    <t> 24,561,394</t>
  </si>
  <si>
    <t> 47,196,675</t>
  </si>
  <si>
    <t> 32,864,675</t>
  </si>
  <si>
    <t> 33,182,402</t>
  </si>
  <si>
    <t> 14,332,000</t>
  </si>
  <si>
    <t>Bienes Muebles, Inmuebles E Intangibles</t>
  </si>
  <si>
    <t> 58,650,000</t>
  </si>
  <si>
    <t> 51,758,524</t>
  </si>
  <si>
    <t> 110,408,524</t>
  </si>
  <si>
    <t> 102,379,124</t>
  </si>
  <si>
    <t> 90,238,017</t>
  </si>
  <si>
    <t> 8,029,400</t>
  </si>
  <si>
    <t>Mobiliario Y Equipo De Administración</t>
  </si>
  <si>
    <t> 18,338,439</t>
  </si>
  <si>
    <t> 16,151,769</t>
  </si>
  <si>
    <t> 13,973,711</t>
  </si>
  <si>
    <t> 2,186,670</t>
  </si>
  <si>
    <t>Mobiliario Y Equipo Educacional Y Recreativo</t>
  </si>
  <si>
    <t> 1,135,722</t>
  </si>
  <si>
    <t> 461,826</t>
  </si>
  <si>
    <t> 24,158</t>
  </si>
  <si>
    <t> 673,896</t>
  </si>
  <si>
    <t>Equipo E Instrumental Médico Y De Laboratorio</t>
  </si>
  <si>
    <t> 20,000</t>
  </si>
  <si>
    <t>Vehículos Y Equipo De Transporte</t>
  </si>
  <si>
    <t> 23,650,000</t>
  </si>
  <si>
    <t> 15,260,959</t>
  </si>
  <si>
    <t> 38,910,959</t>
  </si>
  <si>
    <t> 36,789,429</t>
  </si>
  <si>
    <t> 29,509,956</t>
  </si>
  <si>
    <t> 2,121,530</t>
  </si>
  <si>
    <t>Maquinaria, Otros Equipos Y Herramientas</t>
  </si>
  <si>
    <t> 3,909,659</t>
  </si>
  <si>
    <t> 1,219,327</t>
  </si>
  <si>
    <t> 1,558,034</t>
  </si>
  <si>
    <t> 2,690,332</t>
  </si>
  <si>
    <t>Bienes Inmuebles</t>
  </si>
  <si>
    <t> 12,300,000</t>
  </si>
  <si>
    <t> 9,733,320</t>
  </si>
  <si>
    <t>Activos Intangibles</t>
  </si>
  <si>
    <t> 35,000,000</t>
  </si>
  <si>
    <t> 793,745</t>
  </si>
  <si>
    <t> 35,793,745</t>
  </si>
  <si>
    <t> 35,456,773</t>
  </si>
  <si>
    <t> 35,438,837</t>
  </si>
  <si>
    <t> 336,972</t>
  </si>
  <si>
    <t>Inversión Pública</t>
  </si>
  <si>
    <t> 300,000,000</t>
  </si>
  <si>
    <t> 99,660,906</t>
  </si>
  <si>
    <t> 399,660,906</t>
  </si>
  <si>
    <t> 364,634,262</t>
  </si>
  <si>
    <t> 322,080,116</t>
  </si>
  <si>
    <t> 35,026,644</t>
  </si>
  <si>
    <t>Obra Pública En Bienes De Dominio Público</t>
  </si>
  <si>
    <t> 90,456,845</t>
  </si>
  <si>
    <t> 390,456,845</t>
  </si>
  <si>
    <t> 357,695,955</t>
  </si>
  <si>
    <t> 316,285,306</t>
  </si>
  <si>
    <t> 32,760,891</t>
  </si>
  <si>
    <t>Proyectos Productivos Y Acciones De Fomento</t>
  </si>
  <si>
    <t> 9,204,061</t>
  </si>
  <si>
    <t> 6,938,307</t>
  </si>
  <si>
    <t> 5,794,810</t>
  </si>
  <si>
    <t> 2,265,754</t>
  </si>
  <si>
    <t>Inv. Financieras Y Otras Provisiones</t>
  </si>
  <si>
    <t> 5,000,000</t>
  </si>
  <si>
    <t>Inversiones En Fideicomisos, Mandatos Y Otros Análogos</t>
  </si>
  <si>
    <t>Participaciones Y Aportaciones</t>
  </si>
  <si>
    <t> 3,184,540,192</t>
  </si>
  <si>
    <t> 3,127,200,658</t>
  </si>
  <si>
    <t> 3,041,612,631</t>
  </si>
  <si>
    <t> 3,121,366,931</t>
  </si>
  <si>
    <t> 85,588,028</t>
  </si>
  <si>
    <t>Participaciones</t>
  </si>
  <si>
    <t> 3,019,897,160</t>
  </si>
  <si>
    <t> 2,894,847,594</t>
  </si>
  <si>
    <t> 2,844,890,198</t>
  </si>
  <si>
    <t> 2,929,434,633</t>
  </si>
  <si>
    <t> 49,957,396</t>
  </si>
  <si>
    <t>Convenios</t>
  </si>
  <si>
    <t> 164,643,032</t>
  </si>
  <si>
    <t> 67,710,032</t>
  </si>
  <si>
    <t> 232,353,064</t>
  </si>
  <si>
    <t> 196,722,433</t>
  </si>
  <si>
    <t> 191,932,298</t>
  </si>
  <si>
    <t> 35,630,631</t>
  </si>
  <si>
    <t>Deuda Pública</t>
  </si>
  <si>
    <t> 302,406,812</t>
  </si>
  <si>
    <t> 297,886,219</t>
  </si>
  <si>
    <t> 4,520,593</t>
  </si>
  <si>
    <t>Amortización De La Deuda Pública</t>
  </si>
  <si>
    <t> 62,573,779</t>
  </si>
  <si>
    <t>Intereses De La Deuda Pública</t>
  </si>
  <si>
    <t> 239,833,033</t>
  </si>
  <si>
    <t> 235,312,440</t>
  </si>
  <si>
    <t> 3,482,369</t>
  </si>
  <si>
    <t> 2,201,872</t>
  </si>
  <si>
    <t> 2,177,421</t>
  </si>
  <si>
    <t> 24,451</t>
  </si>
  <si>
    <t> 192,425</t>
  </si>
  <si>
    <t> 192,356</t>
  </si>
  <si>
    <t> 69</t>
  </si>
  <si>
    <t> 331,885</t>
  </si>
  <si>
    <t> 331,314</t>
  </si>
  <si>
    <t> 571</t>
  </si>
  <si>
    <t> 203,030</t>
  </si>
  <si>
    <t> 202,941</t>
  </si>
  <si>
    <t> 89</t>
  </si>
  <si>
    <t> 788,419</t>
  </si>
  <si>
    <t> 774,881</t>
  </si>
  <si>
    <t> 13,537</t>
  </si>
  <si>
    <t> 331,484</t>
  </si>
  <si>
    <t> 324,832</t>
  </si>
  <si>
    <t> 6,652</t>
  </si>
  <si>
    <t> 47,360</t>
  </si>
  <si>
    <t> 46,377</t>
  </si>
  <si>
    <t> 983</t>
  </si>
  <si>
    <t> 307,270</t>
  </si>
  <si>
    <t> 304,719</t>
  </si>
  <si>
    <t> 2,551</t>
  </si>
  <si>
    <t> 3,652,073</t>
  </si>
  <si>
    <t> 3,446,479</t>
  </si>
  <si>
    <t> 205,594</t>
  </si>
  <si>
    <t> 386,000</t>
  </si>
  <si>
    <t> 383,680</t>
  </si>
  <si>
    <t> 2,320</t>
  </si>
  <si>
    <t> 1,002,073</t>
  </si>
  <si>
    <t> 798,799</t>
  </si>
  <si>
    <t> 203,274</t>
  </si>
  <si>
    <t> 2,264,000</t>
  </si>
  <si>
    <t> 692,855,445</t>
  </si>
  <si>
    <t> 624,871,621</t>
  </si>
  <si>
    <t> 599,248,539</t>
  </si>
  <si>
    <t> 610,602,950</t>
  </si>
  <si>
    <t> 25,623,082</t>
  </si>
  <si>
    <t> 546,405,593</t>
  </si>
  <si>
    <t> 546,003,073</t>
  </si>
  <si>
    <t> 402,520</t>
  </si>
  <si>
    <t> 78,466,028</t>
  </si>
  <si>
    <t> 53,245,466</t>
  </si>
  <si>
    <t> 64,599,877</t>
  </si>
  <si>
    <t> 25,220,562</t>
  </si>
  <si>
    <t> 51,783,735</t>
  </si>
  <si>
    <t> 51,581,219</t>
  </si>
  <si>
    <t> 51,090,249</t>
  </si>
  <si>
    <t> 202,516</t>
  </si>
  <si>
    <t> 9,321,240</t>
  </si>
  <si>
    <t> 9,283,856</t>
  </si>
  <si>
    <t> 8,794,852</t>
  </si>
  <si>
    <t> 37,384</t>
  </si>
  <si>
    <t> 404,770</t>
  </si>
  <si>
    <t> 404,256</t>
  </si>
  <si>
    <t> 514</t>
  </si>
  <si>
    <t> 5,209,787</t>
  </si>
  <si>
    <t> 5,209,338</t>
  </si>
  <si>
    <t> 449</t>
  </si>
  <si>
    <t> 3,722,067</t>
  </si>
  <si>
    <t> 3,717,582</t>
  </si>
  <si>
    <t> 4,485</t>
  </si>
  <si>
    <t>Equipo De Defensa Y Seguridad</t>
  </si>
  <si>
    <t> 224,150</t>
  </si>
  <si>
    <t> 493,472</t>
  </si>
  <si>
    <t> 491,403</t>
  </si>
  <si>
    <t> 489,437</t>
  </si>
  <si>
    <t> 2,069</t>
  </si>
  <si>
    <t> 32,408,248</t>
  </si>
  <si>
    <t> 32,250,633</t>
  </si>
  <si>
    <t> 157,615</t>
  </si>
  <si>
    <t> 246,458,562</t>
  </si>
  <si>
    <t> 780,691,452</t>
  </si>
  <si>
    <t> 1,027,150,014</t>
  </si>
  <si>
    <t> 858,388,954</t>
  </si>
  <si>
    <t> 793,139,488</t>
  </si>
  <si>
    <t> 777,328,129</t>
  </si>
  <si>
    <t> 1,023,786,691</t>
  </si>
  <si>
    <t> 165,397,737</t>
  </si>
  <si>
    <t> 3,363,323</t>
  </si>
  <si>
    <t> 10,722,031,971</t>
  </si>
  <si>
    <t> 671,151,892</t>
  </si>
  <si>
    <t> 11,393,183,863</t>
  </si>
  <si>
    <t> 11,166,916,410</t>
  </si>
  <si>
    <t> 11,150,590,429</t>
  </si>
  <si>
    <t> 226,267,454</t>
  </si>
  <si>
    <t>Aportaciones</t>
  </si>
  <si>
    <t> 10,201,235,463</t>
  </si>
  <si>
    <t> 538,456,970</t>
  </si>
  <si>
    <t> 10,739,692,433</t>
  </si>
  <si>
    <t> 10,716,556,155</t>
  </si>
  <si>
    <t> 10,705,768,719</t>
  </si>
  <si>
    <t> 23,136,278</t>
  </si>
  <si>
    <t> 520,796,508</t>
  </si>
  <si>
    <t> 132,694,923</t>
  </si>
  <si>
    <t> 653,491,431</t>
  </si>
  <si>
    <t> 450,360,255</t>
  </si>
  <si>
    <t> 444,821,710</t>
  </si>
  <si>
    <t> 203,131,176</t>
  </si>
  <si>
    <t>Clasificación Funcional (Finalidad y Función)</t>
  </si>
  <si>
    <t>Gobierno</t>
  </si>
  <si>
    <t> 3,560,037,790</t>
  </si>
  <si>
    <t> 129,216,677</t>
  </si>
  <si>
    <t> 3,689,254,467</t>
  </si>
  <si>
    <t> 3,542,611,388</t>
  </si>
  <si>
    <t> 3,387,209,717</t>
  </si>
  <si>
    <t> 146,643,079</t>
  </si>
  <si>
    <t>Legislación</t>
  </si>
  <si>
    <t>Justicia</t>
  </si>
  <si>
    <t> 946,245,929</t>
  </si>
  <si>
    <t> 32,187,349</t>
  </si>
  <si>
    <t> 978,433,278</t>
  </si>
  <si>
    <t> 959,705,505</t>
  </si>
  <si>
    <t> 915,531,644</t>
  </si>
  <si>
    <t> 18,727,774</t>
  </si>
  <si>
    <t>Coordinación De La Política De Gobierno</t>
  </si>
  <si>
    <t> 1,257,892,069</t>
  </si>
  <si>
    <t> 72,869,289</t>
  </si>
  <si>
    <t> 1,330,761,358</t>
  </si>
  <si>
    <t> 1,281,935,545</t>
  </si>
  <si>
    <t> 1,215,062,078</t>
  </si>
  <si>
    <t> 48,825,813</t>
  </si>
  <si>
    <t>Asuntos Financieros Y Hacendarios</t>
  </si>
  <si>
    <t> 556,990,974</t>
  </si>
  <si>
    <t> 527,580,789</t>
  </si>
  <si>
    <t> 485,946,123</t>
  </si>
  <si>
    <t> 466,245,974</t>
  </si>
  <si>
    <t> 41,634,666</t>
  </si>
  <si>
    <t>Asuntos De Orden Público Y De Seguridad Interior</t>
  </si>
  <si>
    <t> 441,434,743</t>
  </si>
  <si>
    <t> 40,839,065</t>
  </si>
  <si>
    <t> 482,273,808</t>
  </si>
  <si>
    <t> 450,538,393</t>
  </si>
  <si>
    <t> 425,957,919</t>
  </si>
  <si>
    <t> 31,735,415</t>
  </si>
  <si>
    <t> 97,959,600</t>
  </si>
  <si>
    <t> 15,209,288</t>
  </si>
  <si>
    <t> 113,168,888</t>
  </si>
  <si>
    <t> 107,449,477</t>
  </si>
  <si>
    <t> 107,375,758</t>
  </si>
  <si>
    <t> 5,719,411</t>
  </si>
  <si>
    <t>Desarrollo Social</t>
  </si>
  <si>
    <t> 3,434,014,929</t>
  </si>
  <si>
    <t> 916,511,801</t>
  </si>
  <si>
    <t> 4,350,526,730</t>
  </si>
  <si>
    <t> 4,272,714,476</t>
  </si>
  <si>
    <t> 3,483,683,106</t>
  </si>
  <si>
    <t> 77,812,253</t>
  </si>
  <si>
    <t>Vivienda Y Servicios A La Comunidad</t>
  </si>
  <si>
    <t> 660,049,352</t>
  </si>
  <si>
    <t> 265,565,310</t>
  </si>
  <si>
    <t> 925,614,662</t>
  </si>
  <si>
    <t> 877,002,938</t>
  </si>
  <si>
    <t> 751,851,517</t>
  </si>
  <si>
    <t> 48,611,724</t>
  </si>
  <si>
    <t>Salud</t>
  </si>
  <si>
    <t> 381,136,033</t>
  </si>
  <si>
    <t> 140,822,492</t>
  </si>
  <si>
    <t> 521,958,525</t>
  </si>
  <si>
    <t> 505,951,424</t>
  </si>
  <si>
    <t> 478,447,434</t>
  </si>
  <si>
    <t>Recreación, Cultura Y Otras Manifestaciones Sociales</t>
  </si>
  <si>
    <t> 342,063,584</t>
  </si>
  <si>
    <t> 55,871,103</t>
  </si>
  <si>
    <t> 397,934,687</t>
  </si>
  <si>
    <t> 392,173,184</t>
  </si>
  <si>
    <t>Educación</t>
  </si>
  <si>
    <t> 1,784,295,620</t>
  </si>
  <si>
    <t> 423,646,996</t>
  </si>
  <si>
    <t> 2,207,942,616</t>
  </si>
  <si>
    <t> 2,194,749,186</t>
  </si>
  <si>
    <t> 1,567,535,767</t>
  </si>
  <si>
    <t>Protección Social</t>
  </si>
  <si>
    <t> 266,470,340</t>
  </si>
  <si>
    <t> 30,429,028</t>
  </si>
  <si>
    <t> 296,899,368</t>
  </si>
  <si>
    <t> 293,515,743</t>
  </si>
  <si>
    <t>Otros Asuntos Sociales</t>
  </si>
  <si>
    <t> 176,873</t>
  </si>
  <si>
    <t> 159,462</t>
  </si>
  <si>
    <t>Desarrollo Económico</t>
  </si>
  <si>
    <t> 554,130,405</t>
  </si>
  <si>
    <t> 38,794,544</t>
  </si>
  <si>
    <t> 592,924,949</t>
  </si>
  <si>
    <t> 538,337,713</t>
  </si>
  <si>
    <t> 452,907,485</t>
  </si>
  <si>
    <t> 54,587,236</t>
  </si>
  <si>
    <t>Asuntos Económicos, Comerciales Y Laborales En General</t>
  </si>
  <si>
    <t> 212,657,372</t>
  </si>
  <si>
    <t> 1,529,155</t>
  </si>
  <si>
    <t> 214,186,527</t>
  </si>
  <si>
    <t> 206,544,706</t>
  </si>
  <si>
    <t> 201,724,918</t>
  </si>
  <si>
    <t> 7,641,822</t>
  </si>
  <si>
    <t>Agropecuaria, Silvicultura, Pesca Y Caza</t>
  </si>
  <si>
    <t> 169,303,606</t>
  </si>
  <si>
    <t> 3,441,196</t>
  </si>
  <si>
    <t> 172,744,802</t>
  </si>
  <si>
    <t> 161,269,836</t>
  </si>
  <si>
    <t> 151,966,873</t>
  </si>
  <si>
    <t> 11,474,965</t>
  </si>
  <si>
    <t>Combustibles Y Energía</t>
  </si>
  <si>
    <t> 6,591,804</t>
  </si>
  <si>
    <t> 4,714,350</t>
  </si>
  <si>
    <t> 4,581,725</t>
  </si>
  <si>
    <t> 4,425,511</t>
  </si>
  <si>
    <t> 132,625</t>
  </si>
  <si>
    <t>Turismo</t>
  </si>
  <si>
    <t> 153,358,403</t>
  </si>
  <si>
    <t> 25,272,676</t>
  </si>
  <si>
    <t> 178,631,079</t>
  </si>
  <si>
    <t> 143,753,106</t>
  </si>
  <si>
    <t> 72,683,295</t>
  </si>
  <si>
    <t> 34,877,972</t>
  </si>
  <si>
    <t>Ciencia, Tecnología E Innovación</t>
  </si>
  <si>
    <t>Otras Industrias Y Otros Asuntos Económicos</t>
  </si>
  <si>
    <t> 9,519,220</t>
  </si>
  <si>
    <t> 10,428,983</t>
  </si>
  <si>
    <t> 19,948,203</t>
  </si>
  <si>
    <t> 19,488,352</t>
  </si>
  <si>
    <t> 19,406,900</t>
  </si>
  <si>
    <t> 459,851</t>
  </si>
  <si>
    <t>Otras No Clasificadas En Funciones Anteriores</t>
  </si>
  <si>
    <t> 4,687,578,618</t>
  </si>
  <si>
    <t> 4,524,910,572</t>
  </si>
  <si>
    <t> 4,346,048,030</t>
  </si>
  <si>
    <t> 3,970,743,552</t>
  </si>
  <si>
    <t> 178,862,542</t>
  </si>
  <si>
    <t>Transacciones De La Deuda Pública / Costo Financiero De La Deuda</t>
  </si>
  <si>
    <t> 467,600</t>
  </si>
  <si>
    <t> 302,874,412</t>
  </si>
  <si>
    <t> 298,353,819</t>
  </si>
  <si>
    <t>Transferencias, Participaciones Y Aportaciones Entre Diferentes Niveles Y Órdenes De Gobierno</t>
  </si>
  <si>
    <t> 4,385,171,806</t>
  </si>
  <si>
    <t> 4,222,036,160</t>
  </si>
  <si>
    <t> 4,047,694,211</t>
  </si>
  <si>
    <t> 3,672,389,733</t>
  </si>
  <si>
    <t> 174,341,949</t>
  </si>
  <si>
    <t> 418,473,499</t>
  </si>
  <si>
    <t> 72,706,734</t>
  </si>
  <si>
    <t> 491,180,233</t>
  </si>
  <si>
    <t> 287,819,774</t>
  </si>
  <si>
    <t> 286,489,933</t>
  </si>
  <si>
    <t> 203,360,459</t>
  </si>
  <si>
    <t> 141,700,810</t>
  </si>
  <si>
    <t> 42,651,969</t>
  </si>
  <si>
    <t> 99,048,840</t>
  </si>
  <si>
    <t> 141,358,709</t>
  </si>
  <si>
    <t> 1,316,045</t>
  </si>
  <si>
    <t> 1,300,970</t>
  </si>
  <si>
    <t> 810,000</t>
  </si>
  <si>
    <t> 15,075</t>
  </si>
  <si>
    <t> 1,265,028</t>
  </si>
  <si>
    <t> 896,897</t>
  </si>
  <si>
    <t> 838,871</t>
  </si>
  <si>
    <t> 58,026</t>
  </si>
  <si>
    <t> 10,033,623,794</t>
  </si>
  <si>
    <t> 715,775,640</t>
  </si>
  <si>
    <t> 10,749,399,434</t>
  </si>
  <si>
    <t> 10,557,099,576</t>
  </si>
  <si>
    <t> 10,476,843,162</t>
  </si>
  <si>
    <t> 192,299,858</t>
  </si>
  <si>
    <t> 249,385,078</t>
  </si>
  <si>
    <t> 809,209,442</t>
  </si>
  <si>
    <t> 1,058,594,520</t>
  </si>
  <si>
    <t> 889,833,459</t>
  </si>
  <si>
    <t> 823,583,993</t>
  </si>
  <si>
    <t> 7,935,526,539</t>
  </si>
  <si>
    <t> 378,517,916</t>
  </si>
  <si>
    <t> 8,314,044,455</t>
  </si>
  <si>
    <t> 8,290,505,657</t>
  </si>
  <si>
    <t> 8,280,785,468</t>
  </si>
  <si>
    <t> 23,538,798</t>
  </si>
  <si>
    <t> 143,424,375</t>
  </si>
  <si>
    <t> 111,533</t>
  </si>
  <si>
    <t> 143,535,908</t>
  </si>
  <si>
    <t> 92,833,073</t>
  </si>
  <si>
    <t> 4,507,677</t>
  </si>
  <si>
    <t> 97,340,750</t>
  </si>
  <si>
    <t> 71,916,909</t>
  </si>
  <si>
    <t> 82,791,159</t>
  </si>
  <si>
    <t> 651,989,520</t>
  </si>
  <si>
    <t> 1,768,405,132</t>
  </si>
  <si>
    <t>Clasificación de Servicios Personales por Categoría</t>
  </si>
  <si>
    <t>Personal Administrativo y de Servicio Público</t>
  </si>
  <si>
    <t> 1,551,176,954</t>
  </si>
  <si>
    <t> 7,279,008</t>
  </si>
  <si>
    <t> 1,558,455,962</t>
  </si>
  <si>
    <t> 1,532,298,520</t>
  </si>
  <si>
    <t>Magisterio</t>
  </si>
  <si>
    <t>Servicios de Salud</t>
  </si>
  <si>
    <t>   Personal Administrativo</t>
  </si>
  <si>
    <t>   Personal Médico, Paramédico y afín</t>
  </si>
  <si>
    <t>Seguridad Pública</t>
  </si>
  <si>
    <t> 409,664,045</t>
  </si>
  <si>
    <t> 26,391,988</t>
  </si>
  <si>
    <t> 436,056,033</t>
  </si>
  <si>
    <t> 428,124,943</t>
  </si>
  <si>
    <t>Gastos asociados a la implementación de nuevas leyes federales o reformas a las mismas</t>
  </si>
  <si>
    <t>Sentencias laborales definitivas</t>
  </si>
  <si>
    <t>Total del Gasto en Servicios Personales</t>
  </si>
  <si>
    <t> 37,153,364</t>
  </si>
  <si>
    <t> 1,997,994,363</t>
  </si>
  <si>
    <t> 1,963,905,832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</si>
</sst>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.0_ ;\-#,##0.0\ "/>
    <numFmt numFmtId="167" formatCode="#,##0_ ;[Red]\-#,##0\ "/>
    <numFmt numFmtId="168" formatCode="0.0%"/>
  </numFmts>
  <fonts count="3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sz val="16"/>
      <color theme="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sz val="12"/>
      <color theme="1"/>
      <name val="Arial Unicode MS"/>
      <family val="2"/>
    </font>
    <font>
      <sz val="11"/>
      <color rgb="FF000000"/>
      <name val="Arial Bold"/>
    </font>
    <font>
      <sz val="1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color theme="1"/>
      <name val="Arial Unicode MS"/>
    </font>
    <font>
      <b/>
      <sz val="11"/>
      <color theme="1"/>
      <name val="Calibri"/>
      <family val="2"/>
      <scheme val="minor"/>
    </font>
    <font>
      <sz val="11"/>
      <color theme="1"/>
      <name val="Montserrat"/>
    </font>
    <font>
      <b/>
      <sz val="12"/>
      <color rgb="FF000000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1"/>
      <color theme="0"/>
      <name val="Montserrat"/>
    </font>
    <font>
      <sz val="10"/>
      <color rgb="FF000000"/>
      <name val="Montserrat"/>
    </font>
    <font>
      <b/>
      <sz val="11"/>
      <color theme="1"/>
      <name val="Montserrat"/>
    </font>
    <font>
      <b/>
      <sz val="10"/>
      <color rgb="FF000000"/>
      <name val="Montserrat"/>
    </font>
    <font>
      <b/>
      <sz val="14"/>
      <color theme="0"/>
      <name val="Montserrat"/>
    </font>
    <font>
      <sz val="8"/>
      <color theme="1"/>
      <name val="Montserrat"/>
    </font>
    <font>
      <b/>
      <sz val="6"/>
      <color rgb="FF000000"/>
      <name val="Montserrat"/>
    </font>
    <font>
      <sz val="11"/>
      <color rgb="FF00007F"/>
      <name val="Helvetica"/>
    </font>
    <font>
      <sz val="11"/>
      <color theme="1"/>
      <name val="Helvetica"/>
    </font>
    <font>
      <sz val="6"/>
      <color theme="1"/>
      <name val="Itc avant garde gothic"/>
    </font>
    <font>
      <sz val="8"/>
      <color theme="1"/>
      <name val="Helvetica"/>
    </font>
    <font>
      <b/>
      <sz val="7"/>
      <color theme="1"/>
      <name val="Helvetica"/>
    </font>
    <font>
      <sz val="8"/>
      <color rgb="FF00007F"/>
      <name val="Helvetica"/>
    </font>
    <font>
      <sz val="8"/>
      <color theme="1"/>
      <name val="Itc avant garde gothic"/>
    </font>
    <font>
      <b/>
      <sz val="8"/>
      <color theme="1"/>
      <name val="Courier"/>
    </font>
    <font>
      <sz val="11"/>
      <color theme="1"/>
      <name val="Itc avant garde gothic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5D738F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52">
    <xf numFmtId="0" fontId="0" fillId="0" borderId="0" xfId="0"/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26" xfId="0" applyNumberFormat="1" applyFont="1" applyBorder="1" applyAlignment="1">
      <alignment horizontal="right" vertical="center" wrapText="1"/>
    </xf>
    <xf numFmtId="164" fontId="3" fillId="0" borderId="6" xfId="0" applyNumberFormat="1" applyFont="1" applyBorder="1" applyAlignment="1">
      <alignment horizontal="righ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3" fillId="0" borderId="27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right" vertical="center" wrapText="1"/>
    </xf>
    <xf numFmtId="164" fontId="3" fillId="0" borderId="28" xfId="0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5" fillId="0" borderId="9" xfId="0" applyNumberFormat="1" applyFont="1" applyBorder="1" applyAlignment="1">
      <alignment horizontal="right" vertical="center" wrapText="1"/>
    </xf>
    <xf numFmtId="164" fontId="5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164" fontId="5" fillId="0" borderId="29" xfId="0" applyNumberFormat="1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43" fontId="4" fillId="0" borderId="0" xfId="1" applyFont="1" applyAlignment="1">
      <alignment vertical="center" wrapText="1"/>
    </xf>
    <xf numFmtId="37" fontId="4" fillId="0" borderId="0" xfId="0" applyNumberFormat="1" applyFont="1" applyAlignment="1">
      <alignment vertical="center" wrapText="1"/>
    </xf>
    <xf numFmtId="166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3" fontId="9" fillId="0" borderId="0" xfId="1" applyFont="1" applyAlignment="1">
      <alignment vertical="center"/>
    </xf>
    <xf numFmtId="43" fontId="3" fillId="0" borderId="0" xfId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5" fontId="4" fillId="0" borderId="0" xfId="1" applyNumberFormat="1" applyFont="1" applyAlignment="1">
      <alignment vertical="center" wrapText="1"/>
    </xf>
    <xf numFmtId="43" fontId="10" fillId="0" borderId="0" xfId="1" applyFont="1"/>
    <xf numFmtId="43" fontId="11" fillId="0" borderId="0" xfId="1" applyFont="1" applyAlignment="1">
      <alignment vertical="center" wrapText="1"/>
    </xf>
    <xf numFmtId="165" fontId="11" fillId="0" borderId="0" xfId="1" applyNumberFormat="1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164" fontId="3" fillId="3" borderId="27" xfId="0" applyNumberFormat="1" applyFont="1" applyFill="1" applyBorder="1" applyAlignment="1">
      <alignment horizontal="right" vertical="center" wrapText="1"/>
    </xf>
    <xf numFmtId="164" fontId="3" fillId="3" borderId="28" xfId="0" applyNumberFormat="1" applyFont="1" applyFill="1" applyBorder="1" applyAlignment="1">
      <alignment horizontal="right" vertical="center" wrapText="1"/>
    </xf>
    <xf numFmtId="164" fontId="3" fillId="3" borderId="5" xfId="0" applyNumberFormat="1" applyFont="1" applyFill="1" applyBorder="1" applyAlignment="1">
      <alignment horizontal="right" vertical="center" wrapText="1"/>
    </xf>
    <xf numFmtId="164" fontId="3" fillId="4" borderId="6" xfId="0" applyNumberFormat="1" applyFont="1" applyFill="1" applyBorder="1" applyAlignment="1">
      <alignment horizontal="right" vertical="center" wrapText="1"/>
    </xf>
    <xf numFmtId="164" fontId="3" fillId="4" borderId="5" xfId="0" applyNumberFormat="1" applyFont="1" applyFill="1" applyBorder="1" applyAlignment="1">
      <alignment horizontal="right" vertical="center" wrapText="1"/>
    </xf>
    <xf numFmtId="164" fontId="3" fillId="5" borderId="5" xfId="0" applyNumberFormat="1" applyFont="1" applyFill="1" applyBorder="1" applyAlignment="1">
      <alignment horizontal="right" vertical="center" wrapText="1"/>
    </xf>
    <xf numFmtId="43" fontId="4" fillId="0" borderId="0" xfId="1" applyFont="1" applyFill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164" fontId="9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10" fillId="0" borderId="0" xfId="1" applyNumberFormat="1" applyFont="1"/>
    <xf numFmtId="39" fontId="4" fillId="0" borderId="0" xfId="0" applyNumberFormat="1" applyFont="1" applyAlignment="1">
      <alignment vertical="center" wrapText="1"/>
    </xf>
    <xf numFmtId="43" fontId="4" fillId="6" borderId="0" xfId="1" applyFont="1" applyFill="1" applyAlignment="1">
      <alignment vertical="center" wrapText="1"/>
    </xf>
    <xf numFmtId="0" fontId="4" fillId="6" borderId="0" xfId="0" applyFont="1" applyFill="1" applyAlignment="1">
      <alignment vertical="center" wrapText="1"/>
    </xf>
    <xf numFmtId="164" fontId="3" fillId="6" borderId="20" xfId="0" applyNumberFormat="1" applyFont="1" applyFill="1" applyBorder="1" applyAlignment="1">
      <alignment horizontal="right" vertical="center" wrapText="1"/>
    </xf>
    <xf numFmtId="39" fontId="3" fillId="6" borderId="20" xfId="0" applyNumberFormat="1" applyFont="1" applyFill="1" applyBorder="1" applyAlignment="1">
      <alignment horizontal="right" vertical="center" wrapText="1"/>
    </xf>
    <xf numFmtId="43" fontId="8" fillId="6" borderId="0" xfId="1" applyFont="1" applyFill="1" applyAlignment="1">
      <alignment vertical="center" wrapText="1"/>
    </xf>
    <xf numFmtId="164" fontId="4" fillId="6" borderId="0" xfId="0" applyNumberFormat="1" applyFont="1" applyFill="1" applyAlignment="1">
      <alignment vertical="center" wrapText="1"/>
    </xf>
    <xf numFmtId="164" fontId="3" fillId="6" borderId="6" xfId="0" applyNumberFormat="1" applyFont="1" applyFill="1" applyBorder="1" applyAlignment="1">
      <alignment horizontal="right" vertical="center" wrapText="1"/>
    </xf>
    <xf numFmtId="39" fontId="3" fillId="6" borderId="6" xfId="0" applyNumberFormat="1" applyFont="1" applyFill="1" applyBorder="1" applyAlignment="1">
      <alignment horizontal="right" vertical="center" wrapText="1"/>
    </xf>
    <xf numFmtId="0" fontId="3" fillId="6" borderId="11" xfId="0" applyFont="1" applyFill="1" applyBorder="1" applyAlignment="1">
      <alignment horizontal="left" vertical="center" wrapText="1"/>
    </xf>
    <xf numFmtId="164" fontId="3" fillId="6" borderId="35" xfId="0" applyNumberFormat="1" applyFont="1" applyFill="1" applyBorder="1" applyAlignment="1">
      <alignment horizontal="right" vertical="center" wrapText="1"/>
    </xf>
    <xf numFmtId="39" fontId="3" fillId="6" borderId="35" xfId="0" applyNumberFormat="1" applyFont="1" applyFill="1" applyBorder="1" applyAlignment="1">
      <alignment horizontal="right" vertical="center" wrapText="1"/>
    </xf>
    <xf numFmtId="165" fontId="4" fillId="6" borderId="0" xfId="1" applyNumberFormat="1" applyFont="1" applyFill="1" applyAlignment="1">
      <alignment vertical="center" wrapText="1"/>
    </xf>
    <xf numFmtId="43" fontId="4" fillId="6" borderId="0" xfId="0" applyNumberFormat="1" applyFont="1" applyFill="1" applyAlignment="1">
      <alignment vertical="center" wrapText="1"/>
    </xf>
    <xf numFmtId="0" fontId="3" fillId="6" borderId="12" xfId="0" applyFont="1" applyFill="1" applyBorder="1" applyAlignment="1">
      <alignment horizontal="left" vertical="center" wrapText="1"/>
    </xf>
    <xf numFmtId="43" fontId="11" fillId="6" borderId="0" xfId="1" applyFont="1" applyFill="1" applyAlignment="1">
      <alignment vertical="center" wrapText="1"/>
    </xf>
    <xf numFmtId="9" fontId="4" fillId="6" borderId="0" xfId="7" applyFont="1" applyFill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" fontId="4" fillId="6" borderId="0" xfId="0" applyNumberFormat="1" applyFont="1" applyFill="1" applyAlignment="1">
      <alignment vertical="center" wrapText="1"/>
    </xf>
    <xf numFmtId="3" fontId="4" fillId="6" borderId="0" xfId="0" applyNumberFormat="1" applyFont="1" applyFill="1" applyAlignment="1">
      <alignment vertical="center" wrapText="1"/>
    </xf>
    <xf numFmtId="0" fontId="3" fillId="6" borderId="1" xfId="0" applyFont="1" applyFill="1" applyBorder="1" applyAlignment="1">
      <alignment horizontal="justify" vertical="center" wrapText="1"/>
    </xf>
    <xf numFmtId="167" fontId="3" fillId="6" borderId="21" xfId="0" applyNumberFormat="1" applyFont="1" applyFill="1" applyBorder="1" applyAlignment="1">
      <alignment horizontal="right" vertical="center" wrapText="1"/>
    </xf>
    <xf numFmtId="164" fontId="3" fillId="6" borderId="21" xfId="0" applyNumberFormat="1" applyFont="1" applyFill="1" applyBorder="1" applyAlignment="1">
      <alignment horizontal="right" vertical="center" wrapText="1"/>
    </xf>
    <xf numFmtId="39" fontId="3" fillId="6" borderId="21" xfId="0" applyNumberFormat="1" applyFont="1" applyFill="1" applyBorder="1" applyAlignment="1">
      <alignment horizontal="right" vertical="center" wrapText="1"/>
    </xf>
    <xf numFmtId="167" fontId="5" fillId="6" borderId="29" xfId="0" applyNumberFormat="1" applyFont="1" applyFill="1" applyBorder="1" applyAlignment="1">
      <alignment vertical="center" wrapText="1"/>
    </xf>
    <xf numFmtId="164" fontId="5" fillId="6" borderId="29" xfId="0" applyNumberFormat="1" applyFont="1" applyFill="1" applyBorder="1" applyAlignment="1">
      <alignment vertical="center" wrapText="1"/>
    </xf>
    <xf numFmtId="39" fontId="5" fillId="6" borderId="29" xfId="0" applyNumberFormat="1" applyFont="1" applyFill="1" applyBorder="1" applyAlignment="1">
      <alignment vertical="center" wrapText="1"/>
    </xf>
    <xf numFmtId="9" fontId="11" fillId="6" borderId="0" xfId="7" applyFont="1" applyFill="1" applyAlignment="1">
      <alignment vertical="center" wrapText="1"/>
    </xf>
    <xf numFmtId="167" fontId="3" fillId="6" borderId="5" xfId="0" applyNumberFormat="1" applyFont="1" applyFill="1" applyBorder="1" applyAlignment="1">
      <alignment horizontal="right" vertical="center" wrapText="1"/>
    </xf>
    <xf numFmtId="164" fontId="3" fillId="6" borderId="5" xfId="0" applyNumberFormat="1" applyFont="1" applyFill="1" applyBorder="1" applyAlignment="1">
      <alignment horizontal="right" vertical="center" wrapText="1"/>
    </xf>
    <xf numFmtId="39" fontId="3" fillId="6" borderId="5" xfId="0" applyNumberFormat="1" applyFont="1" applyFill="1" applyBorder="1" applyAlignment="1">
      <alignment horizontal="right" vertical="center" wrapText="1"/>
    </xf>
    <xf numFmtId="164" fontId="3" fillId="6" borderId="36" xfId="0" applyNumberFormat="1" applyFont="1" applyFill="1" applyBorder="1" applyAlignment="1">
      <alignment horizontal="right" vertical="center" wrapText="1"/>
    </xf>
    <xf numFmtId="39" fontId="3" fillId="6" borderId="36" xfId="0" applyNumberFormat="1" applyFont="1" applyFill="1" applyBorder="1" applyAlignment="1">
      <alignment horizontal="right" vertical="center" wrapText="1"/>
    </xf>
    <xf numFmtId="167" fontId="5" fillId="6" borderId="10" xfId="0" applyNumberFormat="1" applyFont="1" applyFill="1" applyBorder="1" applyAlignment="1">
      <alignment horizontal="right" vertical="center" wrapText="1"/>
    </xf>
    <xf numFmtId="164" fontId="5" fillId="6" borderId="10" xfId="0" applyNumberFormat="1" applyFont="1" applyFill="1" applyBorder="1" applyAlignment="1">
      <alignment horizontal="right" vertical="center" wrapText="1"/>
    </xf>
    <xf numFmtId="39" fontId="5" fillId="6" borderId="10" xfId="0" applyNumberFormat="1" applyFont="1" applyFill="1" applyBorder="1" applyAlignment="1">
      <alignment horizontal="right" vertical="center" wrapText="1"/>
    </xf>
    <xf numFmtId="164" fontId="5" fillId="6" borderId="20" xfId="0" applyNumberFormat="1" applyFont="1" applyFill="1" applyBorder="1" applyAlignment="1">
      <alignment horizontal="right" vertical="center" wrapText="1"/>
    </xf>
    <xf numFmtId="39" fontId="5" fillId="6" borderId="20" xfId="0" applyNumberFormat="1" applyFont="1" applyFill="1" applyBorder="1" applyAlignment="1">
      <alignment horizontal="right" vertical="center" wrapText="1"/>
    </xf>
    <xf numFmtId="167" fontId="5" fillId="6" borderId="9" xfId="0" applyNumberFormat="1" applyFont="1" applyFill="1" applyBorder="1" applyAlignment="1">
      <alignment horizontal="right" vertical="center" wrapText="1"/>
    </xf>
    <xf numFmtId="164" fontId="5" fillId="6" borderId="9" xfId="0" applyNumberFormat="1" applyFont="1" applyFill="1" applyBorder="1" applyAlignment="1">
      <alignment horizontal="right" vertical="center" wrapText="1"/>
    </xf>
    <xf numFmtId="164" fontId="5" fillId="6" borderId="5" xfId="0" applyNumberFormat="1" applyFont="1" applyFill="1" applyBorder="1" applyAlignment="1">
      <alignment horizontal="right" vertical="center" wrapText="1"/>
    </xf>
    <xf numFmtId="39" fontId="5" fillId="6" borderId="5" xfId="0" applyNumberFormat="1" applyFont="1" applyFill="1" applyBorder="1" applyAlignment="1">
      <alignment horizontal="right" vertical="center" wrapText="1"/>
    </xf>
    <xf numFmtId="0" fontId="3" fillId="6" borderId="2" xfId="0" applyFont="1" applyFill="1" applyBorder="1" applyAlignment="1">
      <alignment horizontal="justify" vertical="center" wrapText="1"/>
    </xf>
    <xf numFmtId="167" fontId="3" fillId="6" borderId="7" xfId="0" applyNumberFormat="1" applyFont="1" applyFill="1" applyBorder="1" applyAlignment="1">
      <alignment horizontal="right" vertical="center" wrapText="1"/>
    </xf>
    <xf numFmtId="164" fontId="3" fillId="6" borderId="7" xfId="0" applyNumberFormat="1" applyFont="1" applyFill="1" applyBorder="1" applyAlignment="1">
      <alignment horizontal="right" vertical="center" wrapText="1"/>
    </xf>
    <xf numFmtId="39" fontId="3" fillId="6" borderId="7" xfId="0" applyNumberFormat="1" applyFont="1" applyFill="1" applyBorder="1" applyAlignment="1">
      <alignment horizontal="right" vertical="center" wrapText="1"/>
    </xf>
    <xf numFmtId="9" fontId="8" fillId="6" borderId="0" xfId="7" applyFont="1" applyFill="1" applyAlignment="1">
      <alignment vertical="center" wrapText="1"/>
    </xf>
    <xf numFmtId="39" fontId="12" fillId="6" borderId="6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vertical="center" wrapText="1"/>
    </xf>
    <xf numFmtId="3" fontId="0" fillId="0" borderId="0" xfId="0" applyNumberFormat="1"/>
    <xf numFmtId="3" fontId="14" fillId="0" borderId="0" xfId="0" applyNumberFormat="1" applyFont="1" applyAlignment="1">
      <alignment vertical="center"/>
    </xf>
    <xf numFmtId="39" fontId="12" fillId="0" borderId="35" xfId="0" applyNumberFormat="1" applyFont="1" applyBorder="1" applyAlignment="1">
      <alignment horizontal="right" vertical="center" wrapText="1"/>
    </xf>
    <xf numFmtId="164" fontId="3" fillId="0" borderId="35" xfId="0" applyNumberFormat="1" applyFont="1" applyBorder="1" applyAlignment="1">
      <alignment horizontal="right" vertical="center" wrapText="1"/>
    </xf>
    <xf numFmtId="39" fontId="12" fillId="0" borderId="35" xfId="2" applyNumberFormat="1" applyFont="1" applyFill="1" applyBorder="1" applyAlignment="1">
      <alignment horizontal="right" vertical="center" wrapText="1"/>
    </xf>
    <xf numFmtId="39" fontId="12" fillId="0" borderId="21" xfId="0" applyNumberFormat="1" applyFont="1" applyBorder="1" applyAlignment="1">
      <alignment horizontal="right" vertical="center" wrapText="1"/>
    </xf>
    <xf numFmtId="39" fontId="13" fillId="0" borderId="29" xfId="0" applyNumberFormat="1" applyFont="1" applyBorder="1" applyAlignment="1">
      <alignment vertical="center" wrapText="1"/>
    </xf>
    <xf numFmtId="39" fontId="12" fillId="0" borderId="5" xfId="0" applyNumberFormat="1" applyFont="1" applyBorder="1" applyAlignment="1">
      <alignment horizontal="right" vertical="center" wrapText="1"/>
    </xf>
    <xf numFmtId="39" fontId="13" fillId="0" borderId="10" xfId="0" applyNumberFormat="1" applyFont="1" applyBorder="1" applyAlignment="1">
      <alignment horizontal="right" vertical="center" wrapText="1"/>
    </xf>
    <xf numFmtId="39" fontId="13" fillId="0" borderId="20" xfId="0" applyNumberFormat="1" applyFont="1" applyBorder="1" applyAlignment="1">
      <alignment horizontal="right" vertical="center" wrapText="1"/>
    </xf>
    <xf numFmtId="39" fontId="13" fillId="0" borderId="9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25" xfId="0" applyFont="1" applyFill="1" applyBorder="1" applyAlignment="1">
      <alignment horizontal="justify" vertical="center" wrapText="1"/>
    </xf>
    <xf numFmtId="0" fontId="3" fillId="6" borderId="0" xfId="0" applyFont="1" applyFill="1" applyAlignment="1">
      <alignment horizontal="justify" vertical="center" wrapText="1"/>
    </xf>
    <xf numFmtId="0" fontId="3" fillId="6" borderId="0" xfId="0" applyFont="1" applyFill="1" applyAlignment="1">
      <alignment vertical="center" wrapText="1"/>
    </xf>
    <xf numFmtId="43" fontId="4" fillId="6" borderId="0" xfId="1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 wrapText="1"/>
    </xf>
    <xf numFmtId="164" fontId="3" fillId="6" borderId="15" xfId="0" applyNumberFormat="1" applyFont="1" applyFill="1" applyBorder="1" applyAlignment="1">
      <alignment vertical="center" wrapText="1"/>
    </xf>
    <xf numFmtId="39" fontId="3" fillId="6" borderId="16" xfId="0" applyNumberFormat="1" applyFont="1" applyFill="1" applyBorder="1" applyAlignment="1">
      <alignment vertical="center" wrapText="1"/>
    </xf>
    <xf numFmtId="0" fontId="3" fillId="6" borderId="0" xfId="0" applyFont="1" applyFill="1" applyAlignment="1">
      <alignment horizontal="left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3" fillId="6" borderId="0" xfId="0" applyFont="1" applyFill="1" applyAlignment="1">
      <alignment horizontal="justify" vertical="center" wrapText="1"/>
    </xf>
    <xf numFmtId="0" fontId="3" fillId="6" borderId="17" xfId="0" applyFont="1" applyFill="1" applyBorder="1" applyAlignment="1">
      <alignment horizontal="justify" vertical="center" wrapText="1"/>
    </xf>
    <xf numFmtId="0" fontId="3" fillId="6" borderId="33" xfId="0" applyFont="1" applyFill="1" applyBorder="1" applyAlignment="1">
      <alignment horizontal="justify" vertical="center" wrapText="1"/>
    </xf>
    <xf numFmtId="0" fontId="5" fillId="6" borderId="23" xfId="0" applyFont="1" applyFill="1" applyBorder="1" applyAlignment="1">
      <alignment horizontal="left" vertical="center" wrapText="1"/>
    </xf>
    <xf numFmtId="0" fontId="5" fillId="6" borderId="24" xfId="0" applyFont="1" applyFill="1" applyBorder="1" applyAlignment="1">
      <alignment horizontal="left" vertical="center" wrapText="1"/>
    </xf>
    <xf numFmtId="0" fontId="5" fillId="6" borderId="34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justify" vertical="center" wrapText="1"/>
    </xf>
    <xf numFmtId="0" fontId="5" fillId="6" borderId="0" xfId="0" applyFont="1" applyFill="1" applyAlignment="1">
      <alignment horizontal="left" vertical="center" wrapText="1"/>
    </xf>
    <xf numFmtId="0" fontId="5" fillId="6" borderId="25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6" borderId="22" xfId="0" applyFont="1" applyFill="1" applyBorder="1" applyAlignment="1">
      <alignment horizontal="left" vertical="center" wrapText="1"/>
    </xf>
    <xf numFmtId="0" fontId="3" fillId="6" borderId="31" xfId="0" applyFont="1" applyFill="1" applyBorder="1" applyAlignment="1">
      <alignment horizontal="left" vertical="center" wrapText="1"/>
    </xf>
    <xf numFmtId="0" fontId="5" fillId="6" borderId="3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164" fontId="5" fillId="7" borderId="20" xfId="0" applyNumberFormat="1" applyFont="1" applyFill="1" applyBorder="1" applyAlignment="1">
      <alignment horizontal="center" vertical="center" wrapText="1"/>
    </xf>
    <xf numFmtId="164" fontId="5" fillId="7" borderId="21" xfId="0" applyNumberFormat="1" applyFont="1" applyFill="1" applyBorder="1" applyAlignment="1">
      <alignment horizontal="center" vertical="center" wrapText="1"/>
    </xf>
    <xf numFmtId="39" fontId="4" fillId="0" borderId="0" xfId="0" applyNumberFormat="1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justify" vertical="center" wrapText="1"/>
    </xf>
    <xf numFmtId="0" fontId="3" fillId="6" borderId="15" xfId="0" applyFont="1" applyFill="1" applyBorder="1" applyAlignment="1">
      <alignment horizontal="justify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39" fontId="5" fillId="7" borderId="20" xfId="0" applyNumberFormat="1" applyFont="1" applyFill="1" applyBorder="1" applyAlignment="1">
      <alignment horizontal="center" vertical="center" wrapText="1"/>
    </xf>
    <xf numFmtId="39" fontId="5" fillId="7" borderId="6" xfId="0" applyNumberFormat="1" applyFont="1" applyFill="1" applyBorder="1" applyAlignment="1">
      <alignment horizontal="center" vertical="center" wrapText="1"/>
    </xf>
    <xf numFmtId="39" fontId="5" fillId="7" borderId="2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37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7" fillId="6" borderId="1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6" borderId="25" xfId="0" applyFont="1" applyFill="1" applyBorder="1" applyAlignment="1">
      <alignment horizontal="center" vertical="center"/>
    </xf>
    <xf numFmtId="43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17" xfId="0" applyFont="1" applyFill="1" applyBorder="1" applyAlignment="1">
      <alignment horizontal="center" vertical="center"/>
    </xf>
    <xf numFmtId="0" fontId="17" fillId="6" borderId="33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/>
    </xf>
    <xf numFmtId="0" fontId="19" fillId="7" borderId="38" xfId="0" applyFont="1" applyFill="1" applyBorder="1" applyAlignment="1">
      <alignment horizontal="center" vertical="center" wrapText="1"/>
    </xf>
    <xf numFmtId="49" fontId="20" fillId="8" borderId="39" xfId="1" applyNumberFormat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justify" vertical="center" wrapText="1"/>
    </xf>
    <xf numFmtId="0" fontId="21" fillId="0" borderId="5" xfId="0" applyFont="1" applyBorder="1" applyAlignment="1">
      <alignment horizontal="center" vertical="center" wrapText="1"/>
    </xf>
    <xf numFmtId="168" fontId="22" fillId="0" borderId="39" xfId="0" applyNumberFormat="1" applyFont="1" applyBorder="1" applyAlignment="1">
      <alignment horizontal="center" vertical="center"/>
    </xf>
    <xf numFmtId="0" fontId="23" fillId="6" borderId="6" xfId="0" applyFont="1" applyFill="1" applyBorder="1" applyAlignment="1">
      <alignment vertical="center" wrapText="1"/>
    </xf>
    <xf numFmtId="3" fontId="23" fillId="6" borderId="5" xfId="0" applyNumberFormat="1" applyFont="1" applyFill="1" applyBorder="1" applyAlignment="1">
      <alignment horizontal="right" vertical="center" wrapText="1"/>
    </xf>
    <xf numFmtId="3" fontId="23" fillId="6" borderId="6" xfId="0" applyNumberFormat="1" applyFont="1" applyFill="1" applyBorder="1" applyAlignment="1">
      <alignment horizontal="right" vertical="center" wrapText="1"/>
    </xf>
    <xf numFmtId="0" fontId="16" fillId="6" borderId="0" xfId="0" applyFont="1" applyFill="1"/>
    <xf numFmtId="0" fontId="21" fillId="6" borderId="6" xfId="0" applyFont="1" applyFill="1" applyBorder="1" applyAlignment="1">
      <alignment horizontal="left" vertical="center" wrapText="1" indent="1"/>
    </xf>
    <xf numFmtId="3" fontId="21" fillId="6" borderId="5" xfId="0" applyNumberFormat="1" applyFont="1" applyFill="1" applyBorder="1" applyAlignment="1">
      <alignment horizontal="right" vertical="center" wrapText="1"/>
    </xf>
    <xf numFmtId="43" fontId="18" fillId="6" borderId="0" xfId="1" applyFont="1" applyFill="1" applyAlignment="1">
      <alignment vertical="center" wrapText="1"/>
    </xf>
    <xf numFmtId="165" fontId="18" fillId="6" borderId="39" xfId="1" applyNumberFormat="1" applyFont="1" applyFill="1" applyBorder="1" applyAlignment="1">
      <alignment horizontal="right" vertical="center"/>
    </xf>
    <xf numFmtId="0" fontId="16" fillId="6" borderId="0" xfId="0" applyFont="1" applyFill="1" applyAlignment="1">
      <alignment vertical="center"/>
    </xf>
    <xf numFmtId="165" fontId="16" fillId="6" borderId="0" xfId="0" applyNumberFormat="1" applyFont="1" applyFill="1"/>
    <xf numFmtId="3" fontId="16" fillId="6" borderId="0" xfId="0" applyNumberFormat="1" applyFont="1" applyFill="1"/>
    <xf numFmtId="43" fontId="16" fillId="6" borderId="0" xfId="1" applyFont="1" applyFill="1"/>
    <xf numFmtId="43" fontId="16" fillId="6" borderId="0" xfId="0" applyNumberFormat="1" applyFont="1" applyFill="1"/>
    <xf numFmtId="43" fontId="18" fillId="6" borderId="0" xfId="0" applyNumberFormat="1" applyFont="1" applyFill="1" applyAlignment="1">
      <alignment vertical="center" wrapText="1"/>
    </xf>
    <xf numFmtId="0" fontId="18" fillId="6" borderId="0" xfId="0" applyFont="1" applyFill="1" applyAlignment="1">
      <alignment vertical="center" wrapText="1"/>
    </xf>
    <xf numFmtId="43" fontId="18" fillId="6" borderId="39" xfId="1" applyFont="1" applyFill="1" applyBorder="1" applyAlignment="1">
      <alignment horizontal="right" vertical="center"/>
    </xf>
    <xf numFmtId="0" fontId="21" fillId="6" borderId="6" xfId="0" applyFont="1" applyFill="1" applyBorder="1" applyAlignment="1">
      <alignment horizontal="justify" vertical="center" wrapText="1"/>
    </xf>
    <xf numFmtId="0" fontId="21" fillId="6" borderId="5" xfId="0" applyFont="1" applyFill="1" applyBorder="1" applyAlignment="1">
      <alignment horizontal="right" vertical="center" wrapText="1"/>
    </xf>
    <xf numFmtId="0" fontId="23" fillId="6" borderId="6" xfId="0" applyFont="1" applyFill="1" applyBorder="1" applyAlignment="1">
      <alignment vertical="center" wrapText="1"/>
    </xf>
    <xf numFmtId="0" fontId="23" fillId="6" borderId="5" xfId="0" applyFont="1" applyFill="1" applyBorder="1" applyAlignment="1">
      <alignment horizontal="right" vertical="center" wrapText="1"/>
    </xf>
    <xf numFmtId="0" fontId="18" fillId="6" borderId="1" xfId="0" applyFont="1" applyFill="1" applyBorder="1" applyAlignment="1">
      <alignment vertical="center" wrapText="1"/>
    </xf>
    <xf numFmtId="3" fontId="23" fillId="6" borderId="5" xfId="0" applyNumberFormat="1" applyFont="1" applyFill="1" applyBorder="1" applyAlignment="1">
      <alignment vertical="center" wrapText="1"/>
    </xf>
    <xf numFmtId="165" fontId="23" fillId="6" borderId="39" xfId="1" applyNumberFormat="1" applyFont="1" applyFill="1" applyBorder="1" applyAlignment="1">
      <alignment horizontal="right" vertical="center" wrapText="1"/>
    </xf>
    <xf numFmtId="165" fontId="22" fillId="6" borderId="0" xfId="0" applyNumberFormat="1" applyFont="1" applyFill="1" applyAlignment="1">
      <alignment vertical="center"/>
    </xf>
    <xf numFmtId="0" fontId="21" fillId="6" borderId="5" xfId="0" applyFont="1" applyFill="1" applyBorder="1" applyAlignment="1">
      <alignment vertical="center" wrapText="1"/>
    </xf>
    <xf numFmtId="0" fontId="21" fillId="6" borderId="6" xfId="0" applyFont="1" applyFill="1" applyBorder="1" applyAlignment="1">
      <alignment horizontal="left" vertical="center" wrapText="1" indent="3"/>
    </xf>
    <xf numFmtId="3" fontId="21" fillId="6" borderId="5" xfId="0" applyNumberFormat="1" applyFont="1" applyFill="1" applyBorder="1" applyAlignment="1">
      <alignment vertical="center" wrapText="1"/>
    </xf>
    <xf numFmtId="0" fontId="21" fillId="6" borderId="6" xfId="0" applyFont="1" applyFill="1" applyBorder="1" applyAlignment="1">
      <alignment vertical="center" wrapText="1"/>
    </xf>
    <xf numFmtId="9" fontId="16" fillId="6" borderId="0" xfId="7" applyFont="1" applyFill="1"/>
    <xf numFmtId="0" fontId="23" fillId="6" borderId="5" xfId="0" applyFont="1" applyFill="1" applyBorder="1" applyAlignment="1">
      <alignment vertical="center" wrapText="1"/>
    </xf>
    <xf numFmtId="0" fontId="21" fillId="6" borderId="21" xfId="0" applyFont="1" applyFill="1" applyBorder="1" applyAlignment="1">
      <alignment vertical="center" wrapText="1"/>
    </xf>
    <xf numFmtId="0" fontId="21" fillId="6" borderId="7" xfId="0" applyFont="1" applyFill="1" applyBorder="1" applyAlignment="1">
      <alignment vertical="center" wrapText="1"/>
    </xf>
    <xf numFmtId="9" fontId="16" fillId="0" borderId="0" xfId="7" applyFont="1"/>
    <xf numFmtId="3" fontId="16" fillId="0" borderId="0" xfId="0" applyNumberFormat="1" applyFont="1"/>
    <xf numFmtId="10" fontId="16" fillId="0" borderId="0" xfId="7" applyNumberFormat="1" applyFont="1"/>
    <xf numFmtId="165" fontId="16" fillId="0" borderId="0" xfId="1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43" fontId="16" fillId="0" borderId="0" xfId="1" applyFont="1" applyAlignment="1">
      <alignment vertical="center"/>
    </xf>
    <xf numFmtId="43" fontId="16" fillId="0" borderId="0" xfId="0" applyNumberFormat="1" applyFont="1"/>
    <xf numFmtId="43" fontId="16" fillId="0" borderId="0" xfId="1" applyFont="1"/>
    <xf numFmtId="49" fontId="19" fillId="7" borderId="20" xfId="0" applyNumberFormat="1" applyFont="1" applyFill="1" applyBorder="1" applyAlignment="1">
      <alignment horizontal="center" vertical="center" wrapText="1"/>
    </xf>
    <xf numFmtId="49" fontId="19" fillId="7" borderId="14" xfId="0" applyNumberFormat="1" applyFont="1" applyFill="1" applyBorder="1" applyAlignment="1">
      <alignment horizontal="center" vertical="center" wrapText="1"/>
    </xf>
    <xf numFmtId="3" fontId="19" fillId="7" borderId="20" xfId="0" applyNumberFormat="1" applyFont="1" applyFill="1" applyBorder="1" applyAlignment="1">
      <alignment horizontal="center" vertical="center" wrapText="1"/>
    </xf>
    <xf numFmtId="49" fontId="19" fillId="7" borderId="38" xfId="0" applyNumberFormat="1" applyFont="1" applyFill="1" applyBorder="1" applyAlignment="1">
      <alignment horizontal="center" vertical="center" wrapText="1"/>
    </xf>
    <xf numFmtId="49" fontId="19" fillId="7" borderId="40" xfId="0" applyNumberFormat="1" applyFont="1" applyFill="1" applyBorder="1" applyAlignment="1">
      <alignment horizontal="center" vertical="center" wrapText="1"/>
    </xf>
    <xf numFmtId="3" fontId="19" fillId="7" borderId="38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4" fillId="0" borderId="0" xfId="0" applyFont="1" applyAlignment="1">
      <alignment vertical="center" wrapText="1"/>
    </xf>
    <xf numFmtId="3" fontId="21" fillId="6" borderId="5" xfId="0" applyNumberFormat="1" applyFont="1" applyFill="1" applyBorder="1" applyAlignment="1">
      <alignment horizontal="center" vertical="center" wrapText="1"/>
    </xf>
    <xf numFmtId="3" fontId="21" fillId="6" borderId="6" xfId="0" applyNumberFormat="1" applyFont="1" applyFill="1" applyBorder="1" applyAlignment="1">
      <alignment horizontal="center" vertical="center" wrapText="1"/>
    </xf>
    <xf numFmtId="43" fontId="16" fillId="6" borderId="0" xfId="1" applyFont="1" applyFill="1" applyBorder="1"/>
    <xf numFmtId="43" fontId="20" fillId="6" borderId="0" xfId="0" applyNumberFormat="1" applyFont="1" applyFill="1" applyAlignment="1">
      <alignment horizontal="center"/>
    </xf>
    <xf numFmtId="3" fontId="23" fillId="6" borderId="6" xfId="0" applyNumberFormat="1" applyFont="1" applyFill="1" applyBorder="1" applyAlignment="1">
      <alignment vertical="center" wrapText="1"/>
    </xf>
    <xf numFmtId="9" fontId="16" fillId="6" borderId="0" xfId="7" applyFont="1" applyFill="1" applyBorder="1"/>
    <xf numFmtId="9" fontId="20" fillId="6" borderId="0" xfId="7" applyFont="1" applyFill="1" applyBorder="1" applyAlignment="1">
      <alignment horizontal="center"/>
    </xf>
    <xf numFmtId="43" fontId="18" fillId="6" borderId="0" xfId="1" applyFont="1" applyFill="1" applyBorder="1" applyAlignment="1">
      <alignment vertical="center" wrapText="1"/>
    </xf>
    <xf numFmtId="10" fontId="18" fillId="6" borderId="0" xfId="7" applyNumberFormat="1" applyFont="1" applyFill="1" applyBorder="1" applyAlignment="1">
      <alignment vertical="center" wrapText="1"/>
    </xf>
    <xf numFmtId="10" fontId="16" fillId="6" borderId="0" xfId="7" applyNumberFormat="1" applyFont="1" applyFill="1" applyBorder="1"/>
    <xf numFmtId="3" fontId="18" fillId="6" borderId="0" xfId="0" applyNumberFormat="1" applyFont="1" applyFill="1" applyAlignment="1">
      <alignment vertical="center" wrapText="1"/>
    </xf>
    <xf numFmtId="49" fontId="19" fillId="9" borderId="0" xfId="0" applyNumberFormat="1" applyFont="1" applyFill="1" applyAlignment="1">
      <alignment horizontal="center" vertical="center" wrapText="1"/>
    </xf>
    <xf numFmtId="168" fontId="16" fillId="6" borderId="0" xfId="7" applyNumberFormat="1" applyFont="1" applyFill="1" applyBorder="1"/>
    <xf numFmtId="3" fontId="18" fillId="6" borderId="6" xfId="0" applyNumberFormat="1" applyFont="1" applyFill="1" applyBorder="1" applyAlignment="1">
      <alignment horizontal="right" vertical="center"/>
    </xf>
    <xf numFmtId="3" fontId="23" fillId="6" borderId="1" xfId="0" applyNumberFormat="1" applyFont="1" applyFill="1" applyBorder="1" applyAlignment="1">
      <alignment horizontal="right" vertical="center" wrapText="1"/>
    </xf>
    <xf numFmtId="0" fontId="18" fillId="6" borderId="1" xfId="0" applyFont="1" applyFill="1" applyBorder="1" applyAlignment="1">
      <alignment horizontal="right" vertical="center" wrapText="1"/>
    </xf>
    <xf numFmtId="0" fontId="24" fillId="6" borderId="0" xfId="0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/>
    </xf>
    <xf numFmtId="0" fontId="24" fillId="6" borderId="0" xfId="0" applyFont="1" applyFill="1" applyAlignment="1">
      <alignment vertical="center" wrapText="1"/>
    </xf>
    <xf numFmtId="9" fontId="20" fillId="6" borderId="0" xfId="7" applyFont="1" applyFill="1" applyAlignment="1">
      <alignment horizontal="center"/>
    </xf>
    <xf numFmtId="3" fontId="25" fillId="6" borderId="0" xfId="0" applyNumberFormat="1" applyFont="1" applyFill="1"/>
    <xf numFmtId="3" fontId="21" fillId="6" borderId="5" xfId="0" applyNumberFormat="1" applyFont="1" applyFill="1" applyBorder="1" applyAlignment="1">
      <alignment horizontal="right" vertical="center"/>
    </xf>
    <xf numFmtId="0" fontId="26" fillId="6" borderId="0" xfId="0" applyFont="1" applyFill="1"/>
    <xf numFmtId="3" fontId="21" fillId="6" borderId="6" xfId="0" applyNumberFormat="1" applyFont="1" applyFill="1" applyBorder="1" applyAlignment="1">
      <alignment horizontal="right" vertical="center" wrapText="1"/>
    </xf>
    <xf numFmtId="0" fontId="23" fillId="6" borderId="21" xfId="0" applyFont="1" applyFill="1" applyBorder="1" applyAlignment="1">
      <alignment vertical="center" wrapText="1"/>
    </xf>
    <xf numFmtId="3" fontId="23" fillId="6" borderId="7" xfId="0" applyNumberFormat="1" applyFont="1" applyFill="1" applyBorder="1" applyAlignment="1">
      <alignment horizontal="right" vertical="center" wrapText="1"/>
    </xf>
    <xf numFmtId="3" fontId="23" fillId="6" borderId="21" xfId="0" applyNumberFormat="1" applyFont="1" applyFill="1" applyBorder="1" applyAlignment="1">
      <alignment horizontal="right" vertical="center" wrapText="1"/>
    </xf>
    <xf numFmtId="3" fontId="16" fillId="0" borderId="0" xfId="7" applyNumberFormat="1" applyFont="1"/>
    <xf numFmtId="0" fontId="0" fillId="0" borderId="0" xfId="0" applyFill="1" applyAlignment="1">
      <alignment wrapText="1"/>
    </xf>
    <xf numFmtId="0" fontId="0" fillId="0" borderId="0" xfId="0" applyFill="1"/>
    <xf numFmtId="0" fontId="32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32" fillId="0" borderId="0" xfId="0" applyFont="1" applyFill="1" applyAlignment="1">
      <alignment horizontal="right" vertical="top" wrapText="1"/>
    </xf>
    <xf numFmtId="0" fontId="32" fillId="0" borderId="0" xfId="0" applyFont="1" applyFill="1" applyAlignment="1">
      <alignment horizontal="right" vertical="top" wrapText="1"/>
    </xf>
    <xf numFmtId="0" fontId="0" fillId="0" borderId="0" xfId="0" applyFill="1" applyAlignment="1">
      <alignment vertical="top"/>
    </xf>
    <xf numFmtId="0" fontId="33" fillId="0" borderId="0" xfId="0" applyFont="1" applyFill="1" applyAlignment="1">
      <alignment horizontal="left" vertical="top" wrapText="1"/>
    </xf>
    <xf numFmtId="0" fontId="33" fillId="0" borderId="0" xfId="0" applyFont="1" applyFill="1" applyAlignment="1">
      <alignment horizontal="right" vertical="top" wrapText="1"/>
    </xf>
    <xf numFmtId="0" fontId="33" fillId="0" borderId="0" xfId="0" applyFont="1" applyFill="1" applyAlignment="1">
      <alignment horizontal="right" vertical="top" wrapText="1"/>
    </xf>
    <xf numFmtId="4" fontId="33" fillId="0" borderId="0" xfId="0" applyNumberFormat="1" applyFont="1" applyFill="1" applyAlignment="1">
      <alignment horizontal="right" vertical="top" wrapText="1"/>
    </xf>
    <xf numFmtId="0" fontId="27" fillId="0" borderId="0" xfId="0" applyFont="1" applyFill="1" applyAlignment="1">
      <alignment horizontal="left" vertical="top" wrapText="1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Alignment="1">
      <alignment horizontal="right" vertical="top" wrapText="1"/>
    </xf>
    <xf numFmtId="0" fontId="29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horizontal="right" vertical="top" wrapText="1"/>
    </xf>
    <xf numFmtId="0" fontId="29" fillId="0" borderId="0" xfId="0" applyFont="1" applyFill="1" applyAlignment="1">
      <alignment horizontal="right" vertical="top" wrapText="1"/>
    </xf>
    <xf numFmtId="0" fontId="30" fillId="0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right" vertical="top" wrapText="1"/>
    </xf>
    <xf numFmtId="0" fontId="15" fillId="10" borderId="0" xfId="0" applyFont="1" applyFill="1" applyAlignment="1">
      <alignment horizontal="center"/>
    </xf>
    <xf numFmtId="0" fontId="0" fillId="0" borderId="0" xfId="0" applyAlignment="1">
      <alignment wrapText="1"/>
    </xf>
    <xf numFmtId="0" fontId="34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34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35" fillId="0" borderId="0" xfId="0" applyFont="1" applyAlignment="1">
      <alignment horizontal="left" vertical="top" wrapText="1"/>
    </xf>
    <xf numFmtId="0" fontId="33" fillId="0" borderId="0" xfId="0" applyFont="1" applyAlignment="1">
      <alignment horizontal="right" vertical="top" wrapText="1"/>
    </xf>
    <xf numFmtId="3" fontId="33" fillId="0" borderId="0" xfId="0" applyNumberFormat="1" applyFont="1" applyAlignment="1">
      <alignment horizontal="right" vertical="top" wrapText="1"/>
    </xf>
    <xf numFmtId="0" fontId="33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</cellXfs>
  <cellStyles count="8">
    <cellStyle name="Millares" xfId="1" builtinId="3"/>
    <cellStyle name="Millares 2" xfId="2" xr:uid="{00000000-0005-0000-0000-000001000000}"/>
    <cellStyle name="Millares 2 2" xfId="3" xr:uid="{00000000-0005-0000-0000-000002000000}"/>
    <cellStyle name="Millares 3" xfId="4" xr:uid="{00000000-0005-0000-0000-000003000000}"/>
    <cellStyle name="Millares 4" xfId="6" xr:uid="{00000000-0005-0000-0000-000004000000}"/>
    <cellStyle name="Normal" xfId="0" builtinId="0"/>
    <cellStyle name="Normal 2" xfId="5" xr:uid="{00000000-0005-0000-0000-000006000000}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83820</xdr:rowOff>
    </xdr:from>
    <xdr:to>
      <xdr:col>2</xdr:col>
      <xdr:colOff>266742</xdr:colOff>
      <xdr:row>3</xdr:row>
      <xdr:rowOff>96061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499780-953A-4988-ACD9-131533234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83820"/>
          <a:ext cx="480102" cy="5837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68580</xdr:rowOff>
    </xdr:from>
    <xdr:to>
      <xdr:col>2</xdr:col>
      <xdr:colOff>403902</xdr:colOff>
      <xdr:row>3</xdr:row>
      <xdr:rowOff>80821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004EF8-98E1-4FF0-8D94-226F419E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68580"/>
          <a:ext cx="480102" cy="5837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0</xdr:row>
      <xdr:rowOff>53340</xdr:rowOff>
    </xdr:from>
    <xdr:to>
      <xdr:col>1</xdr:col>
      <xdr:colOff>396282</xdr:colOff>
      <xdr:row>3</xdr:row>
      <xdr:rowOff>65581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994742-28B7-417F-B81D-068C17E0A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" y="53340"/>
          <a:ext cx="480102" cy="583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2</xdr:col>
      <xdr:colOff>295275</xdr:colOff>
      <xdr:row>3</xdr:row>
      <xdr:rowOff>100965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420BD2-CBFE-4A2D-AB7B-81BCA619E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85725"/>
          <a:ext cx="552450" cy="5867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47625</xdr:rowOff>
    </xdr:from>
    <xdr:ext cx="552450" cy="586740"/>
    <xdr:pic>
      <xdr:nvPicPr>
        <xdr:cNvPr id="2" name="Imagen 1">
          <a:extLst>
            <a:ext uri="{FF2B5EF4-FFF2-40B4-BE49-F238E27FC236}">
              <a16:creationId xmlns:a16="http://schemas.microsoft.com/office/drawing/2014/main" id="{F4841DA9-1CE2-43FF-A416-004A0104DB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7625"/>
          <a:ext cx="552450" cy="58674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1</xdr:row>
      <xdr:rowOff>68036</xdr:rowOff>
    </xdr:from>
    <xdr:to>
      <xdr:col>1</xdr:col>
      <xdr:colOff>457056</xdr:colOff>
      <xdr:row>4</xdr:row>
      <xdr:rowOff>2081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81E02F0-405C-4475-9870-282B35A36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6" y="306161"/>
          <a:ext cx="3332245" cy="6484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71328</xdr:colOff>
      <xdr:row>0</xdr:row>
      <xdr:rowOff>141578</xdr:rowOff>
    </xdr:from>
    <xdr:to>
      <xdr:col>0</xdr:col>
      <xdr:colOff>3020157</xdr:colOff>
      <xdr:row>3</xdr:row>
      <xdr:rowOff>137547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EA1803-453C-449C-A0B1-9DA828207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28" y="141578"/>
          <a:ext cx="2948829" cy="6912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47625</xdr:rowOff>
    </xdr:from>
    <xdr:to>
      <xdr:col>1</xdr:col>
      <xdr:colOff>666750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259CF6-EF22-44F4-A4D8-EA6BE0727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47650"/>
          <a:ext cx="5905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685800</xdr:colOff>
      <xdr:row>1</xdr:row>
      <xdr:rowOff>66675</xdr:rowOff>
    </xdr:from>
    <xdr:to>
      <xdr:col>3</xdr:col>
      <xdr:colOff>1581150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557188-FB24-481B-9926-1E039095A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17" t="11757" r="10417" b="14149"/>
        <a:stretch>
          <a:fillRect/>
        </a:stretch>
      </xdr:blipFill>
      <xdr:spPr bwMode="auto">
        <a:xfrm>
          <a:off x="1447800" y="266700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23C7-33A8-4A2D-AEC7-E0B527FCA9F2}">
  <sheetPr>
    <pageSetUpPr fitToPage="1"/>
  </sheetPr>
  <dimension ref="A1:Z81"/>
  <sheetViews>
    <sheetView topLeftCell="A4" workbookViewId="0">
      <selection activeCell="H4" sqref="H4"/>
    </sheetView>
  </sheetViews>
  <sheetFormatPr baseColWidth="10" defaultColWidth="9.140625" defaultRowHeight="15"/>
  <cols>
    <col min="1" max="1" width="0.85546875" style="323" customWidth="1"/>
    <col min="2" max="3" width="1.7109375" style="323" customWidth="1"/>
    <col min="4" max="4" width="24" style="323" customWidth="1"/>
    <col min="5" max="5" width="7.7109375" style="323" customWidth="1"/>
    <col min="6" max="6" width="4.28515625" style="323" customWidth="1"/>
    <col min="7" max="7" width="0.85546875" style="323" customWidth="1"/>
    <col min="8" max="8" width="14.5703125" style="323" customWidth="1"/>
    <col min="9" max="9" width="0.85546875" style="323" customWidth="1"/>
    <col min="10" max="10" width="14.42578125" style="323" customWidth="1"/>
    <col min="11" max="11" width="0.140625" style="323" customWidth="1"/>
    <col min="12" max="12" width="1.7109375" style="323" customWidth="1"/>
    <col min="13" max="13" width="0.28515625" style="323" customWidth="1"/>
    <col min="14" max="14" width="0.5703125" style="323" customWidth="1"/>
    <col min="15" max="16" width="1.7109375" style="323" customWidth="1"/>
    <col min="17" max="17" width="24" style="323" customWidth="1"/>
    <col min="18" max="18" width="10.140625" style="323" customWidth="1"/>
    <col min="19" max="19" width="0.140625" style="323" customWidth="1"/>
    <col min="20" max="21" width="0.85546875" style="323" customWidth="1"/>
    <col min="22" max="22" width="14.5703125" style="323" customWidth="1"/>
    <col min="23" max="24" width="0.85546875" style="323" customWidth="1"/>
    <col min="25" max="25" width="14.42578125" style="323" customWidth="1"/>
    <col min="26" max="26" width="7" style="323" customWidth="1"/>
    <col min="27" max="16384" width="9.140625" style="323"/>
  </cols>
  <sheetData>
    <row r="1" spans="1:26">
      <c r="A1" s="322"/>
    </row>
    <row r="2" spans="1:26" s="328" customFormat="1" ht="30" customHeight="1">
      <c r="A2" s="325"/>
      <c r="B2" s="333" t="s">
        <v>122</v>
      </c>
      <c r="C2" s="333"/>
      <c r="D2" s="333"/>
      <c r="E2" s="325"/>
      <c r="F2" s="325"/>
      <c r="G2" s="325"/>
      <c r="H2" s="334">
        <v>2024</v>
      </c>
      <c r="I2" s="325"/>
      <c r="J2" s="335" t="s">
        <v>123</v>
      </c>
      <c r="K2" s="335"/>
      <c r="L2" s="325"/>
      <c r="M2" s="325"/>
      <c r="N2" s="325"/>
      <c r="O2" s="333" t="s">
        <v>124</v>
      </c>
      <c r="P2" s="333"/>
      <c r="Q2" s="333"/>
      <c r="R2" s="325"/>
      <c r="S2" s="325"/>
      <c r="T2" s="325"/>
      <c r="U2" s="325"/>
      <c r="V2" s="334">
        <v>2024</v>
      </c>
      <c r="W2" s="325"/>
      <c r="X2" s="325"/>
      <c r="Y2" s="334" t="s">
        <v>123</v>
      </c>
      <c r="Z2" s="325"/>
    </row>
    <row r="3" spans="1:26">
      <c r="A3" s="322"/>
    </row>
    <row r="4" spans="1:26" s="328" customFormat="1">
      <c r="A4" s="336" t="s">
        <v>125</v>
      </c>
      <c r="B4" s="336"/>
      <c r="C4" s="336"/>
      <c r="D4" s="336"/>
      <c r="E4" s="336"/>
      <c r="F4" s="336"/>
      <c r="G4" s="325"/>
      <c r="H4" s="325"/>
      <c r="I4" s="325"/>
      <c r="J4" s="325"/>
      <c r="K4" s="325"/>
      <c r="L4" s="325"/>
      <c r="M4" s="325"/>
      <c r="N4" s="336" t="s">
        <v>126</v>
      </c>
      <c r="O4" s="336"/>
      <c r="P4" s="336"/>
      <c r="Q4" s="336"/>
      <c r="R4" s="336"/>
      <c r="S4" s="325"/>
      <c r="T4" s="325"/>
      <c r="U4" s="325"/>
      <c r="V4" s="325"/>
      <c r="W4" s="325"/>
      <c r="X4" s="325"/>
      <c r="Y4" s="325"/>
      <c r="Z4" s="325"/>
    </row>
    <row r="5" spans="1:26" s="328" customFormat="1" ht="16.5" customHeight="1">
      <c r="A5" s="325"/>
      <c r="B5" s="325"/>
      <c r="C5" s="336" t="s">
        <v>127</v>
      </c>
      <c r="D5" s="336"/>
      <c r="E5" s="336"/>
      <c r="F5" s="336"/>
      <c r="G5" s="325"/>
      <c r="H5" s="337" t="s">
        <v>128</v>
      </c>
      <c r="I5" s="325"/>
      <c r="J5" s="338" t="s">
        <v>129</v>
      </c>
      <c r="K5" s="338"/>
      <c r="L5" s="325"/>
      <c r="M5" s="325"/>
      <c r="N5" s="325"/>
      <c r="O5" s="325"/>
      <c r="P5" s="336" t="s">
        <v>130</v>
      </c>
      <c r="Q5" s="336"/>
      <c r="R5" s="336"/>
      <c r="S5" s="336"/>
      <c r="T5" s="325"/>
      <c r="U5" s="338" t="s">
        <v>131</v>
      </c>
      <c r="V5" s="338"/>
      <c r="W5" s="325"/>
      <c r="X5" s="338" t="s">
        <v>132</v>
      </c>
      <c r="Y5" s="338"/>
      <c r="Z5" s="325"/>
    </row>
    <row r="6" spans="1:26" s="328" customFormat="1">
      <c r="A6" s="325"/>
      <c r="B6" s="325"/>
      <c r="C6" s="325"/>
      <c r="D6" s="336" t="s">
        <v>133</v>
      </c>
      <c r="E6" s="336"/>
      <c r="F6" s="336"/>
      <c r="G6" s="325"/>
      <c r="H6" s="337" t="s">
        <v>134</v>
      </c>
      <c r="I6" s="325"/>
      <c r="J6" s="338" t="s">
        <v>135</v>
      </c>
      <c r="K6" s="338"/>
      <c r="L6" s="325"/>
      <c r="M6" s="325"/>
      <c r="N6" s="325"/>
      <c r="O6" s="325"/>
      <c r="P6" s="325"/>
      <c r="Q6" s="336" t="s">
        <v>136</v>
      </c>
      <c r="R6" s="336"/>
      <c r="S6" s="336"/>
      <c r="T6" s="325"/>
      <c r="U6" s="338" t="s">
        <v>137</v>
      </c>
      <c r="V6" s="338"/>
      <c r="W6" s="325"/>
      <c r="X6" s="338" t="s">
        <v>138</v>
      </c>
      <c r="Y6" s="338"/>
      <c r="Z6" s="325"/>
    </row>
    <row r="7" spans="1:26" s="328" customFormat="1">
      <c r="A7" s="325"/>
      <c r="B7" s="325"/>
      <c r="C7" s="325"/>
      <c r="D7" s="336" t="s">
        <v>139</v>
      </c>
      <c r="E7" s="336"/>
      <c r="F7" s="336"/>
      <c r="G7" s="325"/>
      <c r="H7" s="337" t="s">
        <v>140</v>
      </c>
      <c r="I7" s="325"/>
      <c r="J7" s="337" t="s">
        <v>141</v>
      </c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5"/>
      <c r="Y7" s="325"/>
      <c r="Z7" s="325"/>
    </row>
    <row r="8" spans="1:26" s="328" customFormat="1">
      <c r="A8" s="325"/>
      <c r="B8" s="325"/>
      <c r="C8" s="325"/>
      <c r="D8" s="336" t="s">
        <v>142</v>
      </c>
      <c r="E8" s="336"/>
      <c r="F8" s="336"/>
      <c r="G8" s="325"/>
      <c r="H8" s="337" t="s">
        <v>143</v>
      </c>
      <c r="I8" s="325"/>
      <c r="J8" s="338" t="s">
        <v>143</v>
      </c>
      <c r="K8" s="338"/>
      <c r="L8" s="325"/>
      <c r="M8" s="325"/>
      <c r="N8" s="325"/>
      <c r="O8" s="325"/>
      <c r="P8" s="325"/>
      <c r="Q8" s="336" t="s">
        <v>144</v>
      </c>
      <c r="R8" s="336"/>
      <c r="S8" s="336"/>
      <c r="T8" s="325"/>
      <c r="U8" s="338" t="s">
        <v>145</v>
      </c>
      <c r="V8" s="338"/>
      <c r="W8" s="325"/>
      <c r="X8" s="338" t="s">
        <v>146</v>
      </c>
      <c r="Y8" s="338"/>
      <c r="Z8" s="325"/>
    </row>
    <row r="9" spans="1:26" s="328" customFormat="1">
      <c r="A9" s="325"/>
      <c r="B9" s="325"/>
      <c r="C9" s="325"/>
      <c r="D9" s="336" t="s">
        <v>147</v>
      </c>
      <c r="E9" s="336"/>
      <c r="F9" s="336"/>
      <c r="G9" s="325"/>
      <c r="H9" s="337" t="s">
        <v>148</v>
      </c>
      <c r="I9" s="325"/>
      <c r="J9" s="338" t="s">
        <v>148</v>
      </c>
      <c r="K9" s="338"/>
      <c r="L9" s="325"/>
      <c r="M9" s="325"/>
      <c r="N9" s="325"/>
      <c r="O9" s="325"/>
      <c r="P9" s="325"/>
      <c r="Q9" s="336" t="s">
        <v>149</v>
      </c>
      <c r="R9" s="336"/>
      <c r="S9" s="336"/>
      <c r="T9" s="325"/>
      <c r="U9" s="338" t="s">
        <v>150</v>
      </c>
      <c r="V9" s="338"/>
      <c r="W9" s="325"/>
      <c r="X9" s="338" t="s">
        <v>151</v>
      </c>
      <c r="Y9" s="338"/>
      <c r="Z9" s="325"/>
    </row>
    <row r="10" spans="1:26" s="328" customFormat="1">
      <c r="A10" s="32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36" t="s">
        <v>152</v>
      </c>
      <c r="R10" s="336"/>
      <c r="S10" s="336"/>
      <c r="T10" s="325"/>
      <c r="U10" s="338" t="s">
        <v>153</v>
      </c>
      <c r="V10" s="338"/>
      <c r="W10" s="325"/>
      <c r="X10" s="338" t="s">
        <v>154</v>
      </c>
      <c r="Y10" s="338"/>
      <c r="Z10" s="325"/>
    </row>
    <row r="11" spans="1:26" s="328" customFormat="1">
      <c r="A11" s="325"/>
      <c r="B11" s="325"/>
      <c r="C11" s="325"/>
      <c r="D11" s="336" t="s">
        <v>155</v>
      </c>
      <c r="E11" s="336"/>
      <c r="F11" s="336"/>
      <c r="G11" s="325"/>
      <c r="H11" s="337" t="s">
        <v>143</v>
      </c>
      <c r="I11" s="325"/>
      <c r="J11" s="338" t="s">
        <v>143</v>
      </c>
      <c r="K11" s="338"/>
      <c r="L11" s="325"/>
      <c r="M11" s="325"/>
      <c r="N11" s="325"/>
      <c r="O11" s="325"/>
      <c r="P11" s="325"/>
      <c r="Q11" s="336" t="s">
        <v>156</v>
      </c>
      <c r="R11" s="336"/>
      <c r="S11" s="336"/>
      <c r="T11" s="325"/>
      <c r="U11" s="338" t="s">
        <v>157</v>
      </c>
      <c r="V11" s="338"/>
      <c r="W11" s="325"/>
      <c r="X11" s="338" t="s">
        <v>158</v>
      </c>
      <c r="Y11" s="338"/>
      <c r="Z11" s="325"/>
    </row>
    <row r="12" spans="1:26" s="328" customFormat="1">
      <c r="A12" s="325"/>
      <c r="B12" s="325"/>
      <c r="C12" s="325"/>
      <c r="D12" s="336" t="s">
        <v>159</v>
      </c>
      <c r="E12" s="336"/>
      <c r="F12" s="336"/>
      <c r="G12" s="325"/>
      <c r="H12" s="337" t="s">
        <v>143</v>
      </c>
      <c r="I12" s="325"/>
      <c r="J12" s="337" t="s">
        <v>143</v>
      </c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5"/>
      <c r="Y12" s="325"/>
      <c r="Z12" s="325"/>
    </row>
    <row r="13" spans="1:26" s="328" customFormat="1" ht="16.5" customHeight="1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36" t="s">
        <v>160</v>
      </c>
      <c r="R13" s="336"/>
      <c r="S13" s="336"/>
      <c r="T13" s="325"/>
      <c r="U13" s="338" t="s">
        <v>143</v>
      </c>
      <c r="V13" s="338"/>
      <c r="W13" s="325"/>
      <c r="X13" s="338" t="s">
        <v>143</v>
      </c>
      <c r="Y13" s="338"/>
      <c r="Z13" s="325"/>
    </row>
    <row r="14" spans="1:26" s="328" customFormat="1">
      <c r="A14" s="325"/>
      <c r="B14" s="325"/>
      <c r="C14" s="325"/>
      <c r="D14" s="336" t="s">
        <v>161</v>
      </c>
      <c r="E14" s="336"/>
      <c r="F14" s="336"/>
      <c r="G14" s="325"/>
      <c r="H14" s="337" t="s">
        <v>143</v>
      </c>
      <c r="I14" s="325"/>
      <c r="J14" s="338" t="s">
        <v>143</v>
      </c>
      <c r="K14" s="338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325"/>
      <c r="Y14" s="325"/>
      <c r="Z14" s="325"/>
    </row>
    <row r="15" spans="1:26" s="328" customFormat="1" ht="16.5" customHeight="1">
      <c r="A15" s="325"/>
      <c r="B15" s="325"/>
      <c r="C15" s="336" t="s">
        <v>162</v>
      </c>
      <c r="D15" s="336"/>
      <c r="E15" s="336"/>
      <c r="F15" s="336"/>
      <c r="G15" s="325"/>
      <c r="H15" s="337" t="s">
        <v>163</v>
      </c>
      <c r="I15" s="325"/>
      <c r="J15" s="338" t="s">
        <v>164</v>
      </c>
      <c r="K15" s="338"/>
      <c r="L15" s="325"/>
      <c r="M15" s="325"/>
      <c r="N15" s="325"/>
      <c r="O15" s="325"/>
      <c r="P15" s="325"/>
      <c r="Q15" s="336" t="s">
        <v>165</v>
      </c>
      <c r="R15" s="336"/>
      <c r="S15" s="336"/>
      <c r="T15" s="325"/>
      <c r="U15" s="338" t="s">
        <v>166</v>
      </c>
      <c r="V15" s="338"/>
      <c r="W15" s="325"/>
      <c r="X15" s="338" t="s">
        <v>167</v>
      </c>
      <c r="Y15" s="338"/>
      <c r="Z15" s="325"/>
    </row>
    <row r="16" spans="1:26" s="328" customFormat="1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36" t="s">
        <v>168</v>
      </c>
      <c r="R16" s="336"/>
      <c r="S16" s="336"/>
      <c r="T16" s="325"/>
      <c r="U16" s="338" t="s">
        <v>143</v>
      </c>
      <c r="V16" s="338"/>
      <c r="W16" s="325"/>
      <c r="X16" s="338" t="s">
        <v>143</v>
      </c>
      <c r="Y16" s="338"/>
      <c r="Z16" s="325"/>
    </row>
    <row r="17" spans="1:26" s="328" customFormat="1">
      <c r="A17" s="325"/>
      <c r="B17" s="325"/>
      <c r="C17" s="325"/>
      <c r="D17" s="336" t="s">
        <v>169</v>
      </c>
      <c r="E17" s="336"/>
      <c r="F17" s="336"/>
      <c r="G17" s="325"/>
      <c r="H17" s="337" t="s">
        <v>143</v>
      </c>
      <c r="I17" s="325"/>
      <c r="J17" s="338" t="s">
        <v>143</v>
      </c>
      <c r="K17" s="338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25"/>
      <c r="Z17" s="325"/>
    </row>
    <row r="18" spans="1:26" s="328" customFormat="1">
      <c r="A18" s="325"/>
      <c r="B18" s="325"/>
      <c r="C18" s="325"/>
      <c r="D18" s="336" t="s">
        <v>170</v>
      </c>
      <c r="E18" s="336"/>
      <c r="F18" s="336"/>
      <c r="G18" s="325"/>
      <c r="H18" s="337" t="s">
        <v>171</v>
      </c>
      <c r="I18" s="325"/>
      <c r="J18" s="338" t="s">
        <v>172</v>
      </c>
      <c r="K18" s="338"/>
      <c r="L18" s="325"/>
      <c r="M18" s="325"/>
      <c r="N18" s="325"/>
      <c r="O18" s="325"/>
      <c r="P18" s="325"/>
      <c r="Q18" s="336" t="s">
        <v>173</v>
      </c>
      <c r="R18" s="336"/>
      <c r="S18" s="336"/>
      <c r="T18" s="325"/>
      <c r="U18" s="338" t="s">
        <v>174</v>
      </c>
      <c r="V18" s="338"/>
      <c r="W18" s="325"/>
      <c r="X18" s="338" t="s">
        <v>175</v>
      </c>
      <c r="Y18" s="338"/>
      <c r="Z18" s="325"/>
    </row>
    <row r="19" spans="1:26" s="328" customFormat="1">
      <c r="A19" s="325"/>
      <c r="B19" s="325"/>
      <c r="C19" s="325"/>
      <c r="D19" s="336" t="s">
        <v>176</v>
      </c>
      <c r="E19" s="336"/>
      <c r="F19" s="336"/>
      <c r="G19" s="325"/>
      <c r="H19" s="337" t="s">
        <v>177</v>
      </c>
      <c r="I19" s="325"/>
      <c r="J19" s="338" t="s">
        <v>178</v>
      </c>
      <c r="K19" s="338"/>
      <c r="L19" s="325"/>
      <c r="M19" s="325"/>
      <c r="N19" s="325"/>
      <c r="O19" s="325"/>
      <c r="P19" s="336" t="s">
        <v>179</v>
      </c>
      <c r="Q19" s="336"/>
      <c r="R19" s="336"/>
      <c r="S19" s="336"/>
      <c r="T19" s="325"/>
      <c r="U19" s="338" t="s">
        <v>180</v>
      </c>
      <c r="V19" s="338"/>
      <c r="W19" s="325"/>
      <c r="X19" s="338" t="s">
        <v>181</v>
      </c>
      <c r="Y19" s="338"/>
      <c r="Z19" s="325"/>
    </row>
    <row r="20" spans="1:26" s="328" customFormat="1">
      <c r="A20" s="325"/>
      <c r="B20" s="325"/>
      <c r="C20" s="325"/>
      <c r="D20" s="336" t="s">
        <v>182</v>
      </c>
      <c r="E20" s="336"/>
      <c r="F20" s="336"/>
      <c r="G20" s="325"/>
      <c r="H20" s="337" t="s">
        <v>143</v>
      </c>
      <c r="I20" s="325"/>
      <c r="J20" s="338" t="s">
        <v>143</v>
      </c>
      <c r="K20" s="338"/>
      <c r="L20" s="325"/>
      <c r="M20" s="325"/>
      <c r="N20" s="325"/>
      <c r="O20" s="325"/>
      <c r="P20" s="325"/>
      <c r="Q20" s="336" t="s">
        <v>183</v>
      </c>
      <c r="R20" s="336"/>
      <c r="S20" s="336"/>
      <c r="T20" s="325"/>
      <c r="U20" s="338" t="s">
        <v>180</v>
      </c>
      <c r="V20" s="338"/>
      <c r="W20" s="325"/>
      <c r="X20" s="338" t="s">
        <v>181</v>
      </c>
      <c r="Y20" s="338"/>
      <c r="Z20" s="325"/>
    </row>
    <row r="21" spans="1:26" s="328" customFormat="1" ht="16.5" customHeight="1">
      <c r="A21" s="325"/>
      <c r="B21" s="325"/>
      <c r="C21" s="325"/>
      <c r="D21" s="336" t="s">
        <v>184</v>
      </c>
      <c r="E21" s="336"/>
      <c r="F21" s="336"/>
      <c r="G21" s="325"/>
      <c r="H21" s="337" t="s">
        <v>143</v>
      </c>
      <c r="I21" s="325"/>
      <c r="J21" s="338" t="s">
        <v>143</v>
      </c>
      <c r="K21" s="338"/>
      <c r="L21" s="325"/>
      <c r="M21" s="325"/>
      <c r="N21" s="325"/>
      <c r="O21" s="325"/>
      <c r="P21" s="325"/>
      <c r="Q21" s="336" t="s">
        <v>185</v>
      </c>
      <c r="R21" s="336"/>
      <c r="S21" s="336"/>
      <c r="T21" s="325"/>
      <c r="U21" s="338" t="s">
        <v>143</v>
      </c>
      <c r="V21" s="338"/>
      <c r="W21" s="325"/>
      <c r="X21" s="338" t="s">
        <v>143</v>
      </c>
      <c r="Y21" s="338"/>
      <c r="Z21" s="325"/>
    </row>
    <row r="22" spans="1:26" s="328" customFormat="1">
      <c r="A22" s="325"/>
      <c r="B22" s="325"/>
      <c r="C22" s="325"/>
      <c r="D22" s="336" t="s">
        <v>186</v>
      </c>
      <c r="E22" s="336"/>
      <c r="F22" s="336"/>
      <c r="G22" s="325"/>
      <c r="H22" s="337" t="s">
        <v>143</v>
      </c>
      <c r="I22" s="325"/>
      <c r="J22" s="338" t="s">
        <v>143</v>
      </c>
      <c r="K22" s="338"/>
      <c r="L22" s="325"/>
      <c r="M22" s="325"/>
      <c r="N22" s="325"/>
      <c r="O22" s="325"/>
      <c r="P22" s="325"/>
      <c r="Q22" s="336" t="s">
        <v>187</v>
      </c>
      <c r="R22" s="336"/>
      <c r="S22" s="336"/>
      <c r="T22" s="325"/>
      <c r="U22" s="338" t="s">
        <v>143</v>
      </c>
      <c r="V22" s="338"/>
      <c r="W22" s="325"/>
      <c r="X22" s="338" t="s">
        <v>143</v>
      </c>
      <c r="Y22" s="338"/>
      <c r="Z22" s="325"/>
    </row>
    <row r="23" spans="1:26" s="328" customFormat="1">
      <c r="A23" s="325"/>
      <c r="B23" s="325"/>
      <c r="C23" s="325"/>
      <c r="D23" s="336" t="s">
        <v>188</v>
      </c>
      <c r="E23" s="336"/>
      <c r="F23" s="336"/>
      <c r="G23" s="325"/>
      <c r="H23" s="337" t="s">
        <v>189</v>
      </c>
      <c r="I23" s="325"/>
      <c r="J23" s="338" t="s">
        <v>190</v>
      </c>
      <c r="K23" s="338"/>
      <c r="L23" s="325"/>
      <c r="M23" s="325"/>
      <c r="N23" s="325"/>
      <c r="O23" s="325"/>
      <c r="P23" s="336" t="s">
        <v>191</v>
      </c>
      <c r="Q23" s="336"/>
      <c r="R23" s="336"/>
      <c r="S23" s="336"/>
      <c r="T23" s="325"/>
      <c r="U23" s="338" t="s">
        <v>143</v>
      </c>
      <c r="V23" s="338"/>
      <c r="W23" s="325"/>
      <c r="X23" s="338" t="s">
        <v>143</v>
      </c>
      <c r="Y23" s="338"/>
      <c r="Z23" s="325"/>
    </row>
    <row r="24" spans="1:26" s="328" customFormat="1">
      <c r="A24" s="325"/>
      <c r="B24" s="325"/>
      <c r="C24" s="336" t="s">
        <v>192</v>
      </c>
      <c r="D24" s="336"/>
      <c r="E24" s="336"/>
      <c r="F24" s="336"/>
      <c r="G24" s="325"/>
      <c r="H24" s="337" t="s">
        <v>193</v>
      </c>
      <c r="I24" s="325"/>
      <c r="J24" s="338" t="s">
        <v>193</v>
      </c>
      <c r="K24" s="338"/>
      <c r="L24" s="325"/>
      <c r="M24" s="325"/>
      <c r="N24" s="325"/>
      <c r="O24" s="325"/>
      <c r="P24" s="325"/>
      <c r="Q24" s="336" t="s">
        <v>194</v>
      </c>
      <c r="R24" s="336"/>
      <c r="S24" s="336"/>
      <c r="T24" s="325"/>
      <c r="U24" s="338" t="s">
        <v>143</v>
      </c>
      <c r="V24" s="338"/>
      <c r="W24" s="325"/>
      <c r="X24" s="338" t="s">
        <v>143</v>
      </c>
      <c r="Y24" s="338"/>
      <c r="Z24" s="325"/>
    </row>
    <row r="25" spans="1:26" s="328" customFormat="1" ht="16.5" customHeight="1">
      <c r="A25" s="325"/>
      <c r="B25" s="325"/>
      <c r="C25" s="325"/>
      <c r="D25" s="336" t="s">
        <v>195</v>
      </c>
      <c r="E25" s="336"/>
      <c r="F25" s="336"/>
      <c r="G25" s="325"/>
      <c r="H25" s="337" t="s">
        <v>143</v>
      </c>
      <c r="I25" s="325"/>
      <c r="J25" s="338" t="s">
        <v>143</v>
      </c>
      <c r="K25" s="338"/>
      <c r="L25" s="325"/>
      <c r="M25" s="325"/>
      <c r="N25" s="325"/>
      <c r="O25" s="325"/>
      <c r="P25" s="325"/>
      <c r="Q25" s="336" t="s">
        <v>196</v>
      </c>
      <c r="R25" s="336"/>
      <c r="S25" s="336"/>
      <c r="T25" s="325"/>
      <c r="U25" s="338" t="s">
        <v>143</v>
      </c>
      <c r="V25" s="338"/>
      <c r="W25" s="325"/>
      <c r="X25" s="338" t="s">
        <v>143</v>
      </c>
      <c r="Y25" s="338"/>
      <c r="Z25" s="325"/>
    </row>
    <row r="26" spans="1:26" s="328" customFormat="1" ht="16.5" customHeight="1">
      <c r="A26" s="325"/>
      <c r="B26" s="325"/>
      <c r="C26" s="325"/>
      <c r="D26" s="336" t="s">
        <v>197</v>
      </c>
      <c r="E26" s="336"/>
      <c r="F26" s="336"/>
      <c r="G26" s="325"/>
      <c r="H26" s="337" t="s">
        <v>143</v>
      </c>
      <c r="I26" s="325"/>
      <c r="J26" s="338" t="s">
        <v>143</v>
      </c>
      <c r="K26" s="338"/>
      <c r="L26" s="325"/>
      <c r="M26" s="325"/>
      <c r="N26" s="325"/>
      <c r="O26" s="325"/>
      <c r="P26" s="336" t="s">
        <v>198</v>
      </c>
      <c r="Q26" s="336"/>
      <c r="R26" s="336"/>
      <c r="S26" s="336"/>
      <c r="T26" s="325"/>
      <c r="U26" s="338" t="s">
        <v>143</v>
      </c>
      <c r="V26" s="338"/>
      <c r="W26" s="325"/>
      <c r="X26" s="338" t="s">
        <v>143</v>
      </c>
      <c r="Y26" s="338"/>
      <c r="Z26" s="325"/>
    </row>
    <row r="27" spans="1:26" s="328" customFormat="1">
      <c r="A27" s="325"/>
      <c r="B27" s="325"/>
      <c r="C27" s="325"/>
      <c r="D27" s="325"/>
      <c r="E27" s="325"/>
      <c r="F27" s="325"/>
      <c r="G27" s="325"/>
      <c r="H27" s="325"/>
      <c r="I27" s="325"/>
      <c r="J27" s="325"/>
      <c r="K27" s="325"/>
      <c r="L27" s="325"/>
      <c r="M27" s="325"/>
      <c r="N27" s="325"/>
      <c r="O27" s="325"/>
      <c r="P27" s="336" t="s">
        <v>199</v>
      </c>
      <c r="Q27" s="336"/>
      <c r="R27" s="336"/>
      <c r="S27" s="336"/>
      <c r="T27" s="325"/>
      <c r="U27" s="338" t="s">
        <v>143</v>
      </c>
      <c r="V27" s="338"/>
      <c r="W27" s="325"/>
      <c r="X27" s="338" t="s">
        <v>143</v>
      </c>
      <c r="Y27" s="338"/>
      <c r="Z27" s="325"/>
    </row>
    <row r="28" spans="1:26" s="328" customFormat="1" ht="16.5" customHeight="1">
      <c r="A28" s="325"/>
      <c r="B28" s="325"/>
      <c r="C28" s="325"/>
      <c r="D28" s="336" t="s">
        <v>200</v>
      </c>
      <c r="E28" s="336"/>
      <c r="F28" s="336"/>
      <c r="G28" s="325"/>
      <c r="H28" s="337" t="s">
        <v>143</v>
      </c>
      <c r="I28" s="325"/>
      <c r="J28" s="338" t="s">
        <v>143</v>
      </c>
      <c r="K28" s="338"/>
      <c r="L28" s="325"/>
      <c r="M28" s="325"/>
      <c r="N28" s="325"/>
      <c r="O28" s="325"/>
      <c r="P28" s="325"/>
      <c r="Q28" s="336" t="s">
        <v>201</v>
      </c>
      <c r="R28" s="336"/>
      <c r="S28" s="336"/>
      <c r="T28" s="325"/>
      <c r="U28" s="338" t="s">
        <v>143</v>
      </c>
      <c r="V28" s="338"/>
      <c r="W28" s="325"/>
      <c r="X28" s="338" t="s">
        <v>143</v>
      </c>
      <c r="Y28" s="338"/>
      <c r="Z28" s="325"/>
    </row>
    <row r="29" spans="1:26" s="328" customFormat="1">
      <c r="A29" s="325"/>
      <c r="B29" s="325"/>
      <c r="C29" s="325"/>
      <c r="D29" s="325"/>
      <c r="E29" s="325"/>
      <c r="F29" s="325"/>
      <c r="G29" s="325"/>
      <c r="H29" s="325"/>
      <c r="I29" s="325"/>
      <c r="J29" s="325"/>
      <c r="K29" s="325"/>
      <c r="L29" s="325"/>
      <c r="M29" s="325"/>
      <c r="N29" s="325"/>
      <c r="O29" s="325"/>
      <c r="P29" s="325"/>
      <c r="Q29" s="336" t="s">
        <v>202</v>
      </c>
      <c r="R29" s="336"/>
      <c r="S29" s="336"/>
      <c r="T29" s="325"/>
      <c r="U29" s="338" t="s">
        <v>143</v>
      </c>
      <c r="V29" s="338"/>
      <c r="W29" s="325"/>
      <c r="X29" s="338" t="s">
        <v>143</v>
      </c>
      <c r="Y29" s="338"/>
      <c r="Z29" s="325"/>
    </row>
    <row r="30" spans="1:26" s="328" customFormat="1">
      <c r="A30" s="325"/>
      <c r="B30" s="325"/>
      <c r="C30" s="325"/>
      <c r="D30" s="336" t="s">
        <v>203</v>
      </c>
      <c r="E30" s="336"/>
      <c r="F30" s="336"/>
      <c r="G30" s="325"/>
      <c r="H30" s="337" t="s">
        <v>193</v>
      </c>
      <c r="I30" s="325"/>
      <c r="J30" s="338" t="s">
        <v>193</v>
      </c>
      <c r="K30" s="338"/>
      <c r="L30" s="325"/>
      <c r="M30" s="325"/>
      <c r="N30" s="325"/>
      <c r="O30" s="325"/>
      <c r="P30" s="325"/>
      <c r="Q30" s="336" t="s">
        <v>204</v>
      </c>
      <c r="R30" s="336"/>
      <c r="S30" s="336"/>
      <c r="T30" s="325"/>
      <c r="U30" s="338" t="s">
        <v>143</v>
      </c>
      <c r="V30" s="338"/>
      <c r="W30" s="325"/>
      <c r="X30" s="338" t="s">
        <v>143</v>
      </c>
      <c r="Y30" s="338"/>
      <c r="Z30" s="325"/>
    </row>
    <row r="31" spans="1:26" s="328" customFormat="1" ht="16.5" customHeight="1">
      <c r="A31" s="325"/>
      <c r="B31" s="325"/>
      <c r="C31" s="325"/>
      <c r="D31" s="336" t="s">
        <v>205</v>
      </c>
      <c r="E31" s="336"/>
      <c r="F31" s="336"/>
      <c r="G31" s="325"/>
      <c r="H31" s="337" t="s">
        <v>143</v>
      </c>
      <c r="I31" s="325"/>
      <c r="J31" s="338" t="s">
        <v>143</v>
      </c>
      <c r="K31" s="338"/>
      <c r="L31" s="325"/>
      <c r="M31" s="325"/>
      <c r="N31" s="325"/>
      <c r="O31" s="325"/>
      <c r="P31" s="336" t="s">
        <v>206</v>
      </c>
      <c r="Q31" s="336"/>
      <c r="R31" s="336"/>
      <c r="S31" s="336"/>
      <c r="T31" s="325"/>
      <c r="U31" s="338" t="s">
        <v>143</v>
      </c>
      <c r="V31" s="338"/>
      <c r="W31" s="325"/>
      <c r="X31" s="338" t="s">
        <v>143</v>
      </c>
      <c r="Y31" s="338"/>
      <c r="Z31" s="325"/>
    </row>
    <row r="32" spans="1:26" s="328" customFormat="1">
      <c r="A32" s="325"/>
      <c r="B32" s="325"/>
      <c r="C32" s="336" t="s">
        <v>207</v>
      </c>
      <c r="D32" s="336"/>
      <c r="E32" s="336"/>
      <c r="F32" s="336"/>
      <c r="G32" s="325"/>
      <c r="H32" s="337" t="s">
        <v>143</v>
      </c>
      <c r="I32" s="325"/>
      <c r="J32" s="338" t="s">
        <v>143</v>
      </c>
      <c r="K32" s="338"/>
      <c r="L32" s="325"/>
      <c r="M32" s="325"/>
      <c r="N32" s="325"/>
      <c r="O32" s="325"/>
      <c r="P32" s="325"/>
      <c r="Q32" s="325"/>
      <c r="R32" s="325"/>
      <c r="S32" s="325"/>
      <c r="T32" s="325"/>
      <c r="U32" s="325"/>
      <c r="V32" s="325"/>
      <c r="W32" s="325"/>
      <c r="X32" s="325"/>
      <c r="Y32" s="325"/>
      <c r="Z32" s="325"/>
    </row>
    <row r="33" spans="1:26" s="328" customFormat="1">
      <c r="A33" s="325"/>
      <c r="B33" s="325"/>
      <c r="C33" s="325"/>
      <c r="D33" s="336" t="s">
        <v>208</v>
      </c>
      <c r="E33" s="336"/>
      <c r="F33" s="336"/>
      <c r="G33" s="325"/>
      <c r="H33" s="337" t="s">
        <v>143</v>
      </c>
      <c r="I33" s="325"/>
      <c r="J33" s="338" t="s">
        <v>143</v>
      </c>
      <c r="K33" s="338"/>
      <c r="L33" s="325"/>
      <c r="M33" s="325"/>
      <c r="N33" s="325"/>
      <c r="O33" s="325"/>
      <c r="P33" s="325"/>
      <c r="Q33" s="336" t="s">
        <v>209</v>
      </c>
      <c r="R33" s="336"/>
      <c r="S33" s="336"/>
      <c r="T33" s="325"/>
      <c r="U33" s="338" t="s">
        <v>143</v>
      </c>
      <c r="V33" s="338"/>
      <c r="W33" s="325"/>
      <c r="X33" s="338" t="s">
        <v>143</v>
      </c>
      <c r="Y33" s="338"/>
      <c r="Z33" s="325"/>
    </row>
    <row r="34" spans="1:26" s="328" customFormat="1">
      <c r="A34" s="325"/>
      <c r="B34" s="325"/>
      <c r="C34" s="325"/>
      <c r="D34" s="336" t="s">
        <v>210</v>
      </c>
      <c r="E34" s="336"/>
      <c r="F34" s="336"/>
      <c r="G34" s="325"/>
      <c r="H34" s="337" t="s">
        <v>143</v>
      </c>
      <c r="I34" s="325"/>
      <c r="J34" s="338" t="s">
        <v>143</v>
      </c>
      <c r="K34" s="338"/>
      <c r="L34" s="325"/>
      <c r="M34" s="325"/>
      <c r="N34" s="325"/>
      <c r="O34" s="325"/>
      <c r="P34" s="325"/>
      <c r="Q34" s="336" t="s">
        <v>211</v>
      </c>
      <c r="R34" s="336"/>
      <c r="S34" s="336"/>
      <c r="T34" s="325"/>
      <c r="U34" s="338" t="s">
        <v>143</v>
      </c>
      <c r="V34" s="338"/>
      <c r="W34" s="325"/>
      <c r="X34" s="338" t="s">
        <v>143</v>
      </c>
      <c r="Y34" s="338"/>
      <c r="Z34" s="325"/>
    </row>
    <row r="35" spans="1:26" s="328" customFormat="1">
      <c r="A35" s="325"/>
      <c r="B35" s="325"/>
      <c r="C35" s="325"/>
      <c r="D35" s="336" t="s">
        <v>212</v>
      </c>
      <c r="E35" s="336"/>
      <c r="F35" s="336"/>
      <c r="G35" s="325"/>
      <c r="H35" s="337" t="s">
        <v>143</v>
      </c>
      <c r="I35" s="325"/>
      <c r="J35" s="338" t="s">
        <v>143</v>
      </c>
      <c r="K35" s="338"/>
      <c r="L35" s="325"/>
      <c r="M35" s="325"/>
      <c r="N35" s="325"/>
      <c r="O35" s="325"/>
      <c r="P35" s="325"/>
      <c r="Q35" s="336" t="s">
        <v>213</v>
      </c>
      <c r="R35" s="336"/>
      <c r="S35" s="336"/>
      <c r="T35" s="325"/>
      <c r="U35" s="338" t="s">
        <v>143</v>
      </c>
      <c r="V35" s="338"/>
      <c r="W35" s="325"/>
      <c r="X35" s="338" t="s">
        <v>143</v>
      </c>
      <c r="Y35" s="338"/>
      <c r="Z35" s="325"/>
    </row>
    <row r="36" spans="1:26" s="328" customFormat="1" ht="16.5" customHeight="1">
      <c r="A36" s="325"/>
      <c r="B36" s="325"/>
      <c r="C36" s="325"/>
      <c r="D36" s="336" t="s">
        <v>214</v>
      </c>
      <c r="E36" s="336"/>
      <c r="F36" s="336"/>
      <c r="G36" s="325"/>
      <c r="H36" s="337" t="s">
        <v>143</v>
      </c>
      <c r="I36" s="325"/>
      <c r="J36" s="338" t="s">
        <v>143</v>
      </c>
      <c r="K36" s="338"/>
      <c r="L36" s="325"/>
      <c r="M36" s="325"/>
      <c r="N36" s="325"/>
      <c r="O36" s="325"/>
      <c r="P36" s="325"/>
      <c r="Q36" s="336" t="s">
        <v>215</v>
      </c>
      <c r="R36" s="336"/>
      <c r="S36" s="336"/>
      <c r="T36" s="325"/>
      <c r="U36" s="338" t="s">
        <v>143</v>
      </c>
      <c r="V36" s="338"/>
      <c r="W36" s="325"/>
      <c r="X36" s="338" t="s">
        <v>143</v>
      </c>
      <c r="Y36" s="338"/>
      <c r="Z36" s="325"/>
    </row>
    <row r="37" spans="1:26" s="328" customFormat="1" ht="16.5" customHeight="1">
      <c r="A37" s="325"/>
      <c r="B37" s="325"/>
      <c r="C37" s="325"/>
      <c r="D37" s="336" t="s">
        <v>216</v>
      </c>
      <c r="E37" s="336"/>
      <c r="F37" s="336"/>
      <c r="G37" s="325"/>
      <c r="H37" s="337" t="s">
        <v>143</v>
      </c>
      <c r="I37" s="325"/>
      <c r="J37" s="338" t="s">
        <v>143</v>
      </c>
      <c r="K37" s="338"/>
      <c r="L37" s="325"/>
      <c r="M37" s="325"/>
      <c r="N37" s="325"/>
      <c r="O37" s="325"/>
      <c r="P37" s="325"/>
      <c r="Q37" s="336" t="s">
        <v>217</v>
      </c>
      <c r="R37" s="336"/>
      <c r="S37" s="336"/>
      <c r="T37" s="325"/>
      <c r="U37" s="338" t="s">
        <v>143</v>
      </c>
      <c r="V37" s="338"/>
      <c r="W37" s="325"/>
      <c r="X37" s="338" t="s">
        <v>143</v>
      </c>
      <c r="Y37" s="338"/>
      <c r="Z37" s="325"/>
    </row>
    <row r="38" spans="1:26" s="328" customFormat="1">
      <c r="A38" s="325"/>
      <c r="B38" s="325"/>
      <c r="C38" s="336" t="s">
        <v>218</v>
      </c>
      <c r="D38" s="336"/>
      <c r="E38" s="336"/>
      <c r="F38" s="336"/>
      <c r="G38" s="325"/>
      <c r="H38" s="337" t="s">
        <v>143</v>
      </c>
      <c r="I38" s="325"/>
      <c r="J38" s="338" t="s">
        <v>143</v>
      </c>
      <c r="K38" s="338"/>
      <c r="L38" s="325"/>
      <c r="M38" s="325"/>
      <c r="N38" s="325"/>
      <c r="O38" s="325"/>
      <c r="P38" s="325"/>
      <c r="Q38" s="325"/>
      <c r="R38" s="325"/>
      <c r="S38" s="325"/>
      <c r="T38" s="325"/>
      <c r="U38" s="325"/>
      <c r="V38" s="325"/>
      <c r="W38" s="325"/>
      <c r="X38" s="325"/>
      <c r="Y38" s="325"/>
      <c r="Z38" s="325"/>
    </row>
    <row r="39" spans="1:26" s="328" customFormat="1">
      <c r="A39" s="325"/>
      <c r="B39" s="325"/>
      <c r="C39" s="336" t="s">
        <v>219</v>
      </c>
      <c r="D39" s="336"/>
      <c r="E39" s="336"/>
      <c r="F39" s="336"/>
      <c r="G39" s="325"/>
      <c r="H39" s="337" t="s">
        <v>143</v>
      </c>
      <c r="I39" s="325"/>
      <c r="J39" s="338" t="s">
        <v>143</v>
      </c>
      <c r="K39" s="338"/>
      <c r="L39" s="325"/>
      <c r="M39" s="325"/>
      <c r="N39" s="325"/>
      <c r="O39" s="325"/>
      <c r="P39" s="325"/>
      <c r="Q39" s="336" t="s">
        <v>220</v>
      </c>
      <c r="R39" s="336"/>
      <c r="S39" s="336"/>
      <c r="T39" s="325"/>
      <c r="U39" s="338" t="s">
        <v>143</v>
      </c>
      <c r="V39" s="338"/>
      <c r="W39" s="325"/>
      <c r="X39" s="338" t="s">
        <v>143</v>
      </c>
      <c r="Y39" s="338"/>
      <c r="Z39" s="325"/>
    </row>
    <row r="40" spans="1:26" s="328" customFormat="1">
      <c r="A40" s="325"/>
      <c r="B40" s="325"/>
      <c r="C40" s="325"/>
      <c r="D40" s="325"/>
      <c r="E40" s="325"/>
      <c r="F40" s="325"/>
      <c r="G40" s="325"/>
      <c r="H40" s="325"/>
      <c r="I40" s="325"/>
      <c r="J40" s="325"/>
      <c r="K40" s="325"/>
      <c r="L40" s="325"/>
      <c r="M40" s="325"/>
      <c r="N40" s="325"/>
      <c r="O40" s="325"/>
      <c r="P40" s="336" t="s">
        <v>221</v>
      </c>
      <c r="Q40" s="336"/>
      <c r="R40" s="336"/>
      <c r="S40" s="336"/>
      <c r="T40" s="325"/>
      <c r="U40" s="338" t="s">
        <v>143</v>
      </c>
      <c r="V40" s="338"/>
      <c r="W40" s="325"/>
      <c r="X40" s="338" t="s">
        <v>143</v>
      </c>
      <c r="Y40" s="338"/>
      <c r="Z40" s="325"/>
    </row>
    <row r="41" spans="1:26" s="328" customFormat="1" ht="16.5" customHeight="1">
      <c r="A41" s="325"/>
      <c r="B41" s="325"/>
      <c r="C41" s="325"/>
      <c r="D41" s="336" t="s">
        <v>222</v>
      </c>
      <c r="E41" s="336"/>
      <c r="F41" s="336"/>
      <c r="G41" s="325"/>
      <c r="H41" s="337" t="s">
        <v>143</v>
      </c>
      <c r="I41" s="325"/>
      <c r="J41" s="338" t="s">
        <v>143</v>
      </c>
      <c r="K41" s="338"/>
      <c r="L41" s="325"/>
      <c r="M41" s="325"/>
      <c r="N41" s="325"/>
      <c r="O41" s="325"/>
      <c r="P41" s="325"/>
      <c r="Q41" s="336" t="s">
        <v>223</v>
      </c>
      <c r="R41" s="336"/>
      <c r="S41" s="336"/>
      <c r="T41" s="325"/>
      <c r="U41" s="338" t="s">
        <v>143</v>
      </c>
      <c r="V41" s="338"/>
      <c r="W41" s="325"/>
      <c r="X41" s="338" t="s">
        <v>143</v>
      </c>
      <c r="Y41" s="338"/>
      <c r="Z41" s="325"/>
    </row>
    <row r="42" spans="1:26" s="328" customFormat="1">
      <c r="A42" s="325"/>
      <c r="B42" s="325"/>
      <c r="C42" s="325"/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25"/>
      <c r="Q42" s="336" t="s">
        <v>224</v>
      </c>
      <c r="R42" s="336"/>
      <c r="S42" s="336"/>
      <c r="T42" s="325"/>
      <c r="U42" s="338" t="s">
        <v>143</v>
      </c>
      <c r="V42" s="338"/>
      <c r="W42" s="325"/>
      <c r="X42" s="338" t="s">
        <v>143</v>
      </c>
      <c r="Y42" s="338"/>
      <c r="Z42" s="325"/>
    </row>
    <row r="43" spans="1:26" s="328" customFormat="1">
      <c r="A43" s="325"/>
      <c r="B43" s="325"/>
      <c r="C43" s="325"/>
      <c r="D43" s="336" t="s">
        <v>225</v>
      </c>
      <c r="E43" s="336"/>
      <c r="F43" s="336"/>
      <c r="G43" s="325"/>
      <c r="H43" s="337" t="s">
        <v>143</v>
      </c>
      <c r="I43" s="325"/>
      <c r="J43" s="338" t="s">
        <v>143</v>
      </c>
      <c r="K43" s="338"/>
      <c r="L43" s="325"/>
      <c r="M43" s="325"/>
      <c r="N43" s="325"/>
      <c r="O43" s="325"/>
      <c r="P43" s="325"/>
      <c r="Q43" s="336" t="s">
        <v>226</v>
      </c>
      <c r="R43" s="336"/>
      <c r="S43" s="336"/>
      <c r="T43" s="325"/>
      <c r="U43" s="338" t="s">
        <v>143</v>
      </c>
      <c r="V43" s="338"/>
      <c r="W43" s="325"/>
      <c r="X43" s="338" t="s">
        <v>143</v>
      </c>
      <c r="Y43" s="338"/>
      <c r="Z43" s="325"/>
    </row>
    <row r="44" spans="1:26" s="328" customFormat="1">
      <c r="A44" s="325"/>
      <c r="B44" s="325"/>
      <c r="C44" s="336" t="s">
        <v>227</v>
      </c>
      <c r="D44" s="336"/>
      <c r="E44" s="336"/>
      <c r="F44" s="336"/>
      <c r="G44" s="325"/>
      <c r="H44" s="337" t="s">
        <v>143</v>
      </c>
      <c r="I44" s="325"/>
      <c r="J44" s="338" t="s">
        <v>143</v>
      </c>
      <c r="K44" s="338"/>
      <c r="L44" s="325"/>
      <c r="M44" s="325"/>
      <c r="N44" s="325"/>
      <c r="O44" s="325"/>
      <c r="P44" s="336" t="s">
        <v>228</v>
      </c>
      <c r="Q44" s="336"/>
      <c r="R44" s="336"/>
      <c r="S44" s="336"/>
      <c r="T44" s="325"/>
      <c r="U44" s="338" t="s">
        <v>143</v>
      </c>
      <c r="V44" s="338"/>
      <c r="W44" s="325"/>
      <c r="X44" s="338" t="s">
        <v>143</v>
      </c>
      <c r="Y44" s="338"/>
      <c r="Z44" s="325"/>
    </row>
    <row r="45" spans="1:26" s="328" customFormat="1">
      <c r="A45" s="325"/>
      <c r="B45" s="325"/>
      <c r="C45" s="325"/>
      <c r="D45" s="336" t="s">
        <v>229</v>
      </c>
      <c r="E45" s="336"/>
      <c r="F45" s="336"/>
      <c r="G45" s="325"/>
      <c r="H45" s="337" t="s">
        <v>143</v>
      </c>
      <c r="I45" s="325"/>
      <c r="J45" s="338" t="s">
        <v>143</v>
      </c>
      <c r="K45" s="338"/>
      <c r="L45" s="325"/>
      <c r="M45" s="325"/>
      <c r="N45" s="325"/>
      <c r="O45" s="325"/>
      <c r="P45" s="325"/>
      <c r="Q45" s="336" t="s">
        <v>230</v>
      </c>
      <c r="R45" s="336"/>
      <c r="S45" s="336"/>
      <c r="T45" s="325"/>
      <c r="U45" s="338" t="s">
        <v>143</v>
      </c>
      <c r="V45" s="338"/>
      <c r="W45" s="325"/>
      <c r="X45" s="338" t="s">
        <v>143</v>
      </c>
      <c r="Y45" s="338"/>
      <c r="Z45" s="325"/>
    </row>
    <row r="46" spans="1:26" s="328" customFormat="1">
      <c r="A46" s="325"/>
      <c r="B46" s="325"/>
      <c r="C46" s="325"/>
      <c r="D46" s="336" t="s">
        <v>231</v>
      </c>
      <c r="E46" s="336"/>
      <c r="F46" s="336"/>
      <c r="G46" s="325"/>
      <c r="H46" s="337" t="s">
        <v>143</v>
      </c>
      <c r="I46" s="325"/>
      <c r="J46" s="338" t="s">
        <v>143</v>
      </c>
      <c r="K46" s="338"/>
      <c r="L46" s="325"/>
      <c r="M46" s="325"/>
      <c r="N46" s="325"/>
      <c r="O46" s="325"/>
      <c r="P46" s="325"/>
      <c r="Q46" s="336" t="s">
        <v>232</v>
      </c>
      <c r="R46" s="336"/>
      <c r="S46" s="336"/>
      <c r="T46" s="325"/>
      <c r="U46" s="338" t="s">
        <v>143</v>
      </c>
      <c r="V46" s="338"/>
      <c r="W46" s="325"/>
      <c r="X46" s="338" t="s">
        <v>143</v>
      </c>
      <c r="Y46" s="338"/>
      <c r="Z46" s="325"/>
    </row>
    <row r="47" spans="1:26" s="328" customFormat="1" ht="16.5" customHeight="1">
      <c r="A47" s="325"/>
      <c r="B47" s="325"/>
      <c r="C47" s="325"/>
      <c r="D47" s="336" t="s">
        <v>233</v>
      </c>
      <c r="E47" s="336"/>
      <c r="F47" s="336"/>
      <c r="G47" s="325"/>
      <c r="H47" s="337" t="s">
        <v>143</v>
      </c>
      <c r="I47" s="325"/>
      <c r="J47" s="338" t="s">
        <v>143</v>
      </c>
      <c r="K47" s="338"/>
      <c r="L47" s="325"/>
      <c r="M47" s="325"/>
      <c r="N47" s="325"/>
      <c r="O47" s="325"/>
      <c r="P47" s="325"/>
      <c r="Q47" s="336" t="s">
        <v>234</v>
      </c>
      <c r="R47" s="336"/>
      <c r="S47" s="336"/>
      <c r="T47" s="325"/>
      <c r="U47" s="338" t="s">
        <v>143</v>
      </c>
      <c r="V47" s="338"/>
      <c r="W47" s="325"/>
      <c r="X47" s="338" t="s">
        <v>143</v>
      </c>
      <c r="Y47" s="338"/>
      <c r="Z47" s="325"/>
    </row>
    <row r="48" spans="1:26" s="328" customFormat="1">
      <c r="A48" s="325"/>
      <c r="B48" s="325"/>
      <c r="C48" s="325"/>
      <c r="D48" s="336" t="s">
        <v>235</v>
      </c>
      <c r="E48" s="336"/>
      <c r="F48" s="336"/>
      <c r="G48" s="325"/>
      <c r="H48" s="337" t="s">
        <v>143</v>
      </c>
      <c r="I48" s="325"/>
      <c r="J48" s="338" t="s">
        <v>143</v>
      </c>
      <c r="K48" s="338"/>
      <c r="L48" s="325"/>
      <c r="M48" s="325"/>
      <c r="N48" s="325"/>
      <c r="O48" s="325"/>
      <c r="P48" s="336" t="s">
        <v>236</v>
      </c>
      <c r="Q48" s="336"/>
      <c r="R48" s="336"/>
      <c r="S48" s="336"/>
      <c r="T48" s="325"/>
      <c r="U48" s="338" t="s">
        <v>237</v>
      </c>
      <c r="V48" s="338"/>
      <c r="W48" s="325"/>
      <c r="X48" s="338" t="s">
        <v>238</v>
      </c>
      <c r="Y48" s="338"/>
      <c r="Z48" s="325"/>
    </row>
    <row r="49" spans="1:26" s="328" customFormat="1">
      <c r="A49" s="325"/>
      <c r="B49" s="325"/>
      <c r="C49" s="336" t="s">
        <v>239</v>
      </c>
      <c r="D49" s="336"/>
      <c r="E49" s="336"/>
      <c r="F49" s="336"/>
      <c r="G49" s="325"/>
      <c r="H49" s="337" t="s">
        <v>240</v>
      </c>
      <c r="I49" s="325"/>
      <c r="J49" s="337" t="s">
        <v>241</v>
      </c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325"/>
      <c r="V49" s="325"/>
      <c r="W49" s="325"/>
      <c r="X49" s="325"/>
      <c r="Y49" s="325"/>
      <c r="Z49" s="325"/>
    </row>
    <row r="50" spans="1:26" s="328" customFormat="1">
      <c r="A50" s="325"/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36" t="s">
        <v>242</v>
      </c>
      <c r="O50" s="336"/>
      <c r="P50" s="336"/>
      <c r="Q50" s="336"/>
      <c r="R50" s="336"/>
      <c r="S50" s="325"/>
      <c r="T50" s="325"/>
      <c r="U50" s="325"/>
      <c r="V50" s="325"/>
      <c r="W50" s="325"/>
      <c r="X50" s="325"/>
      <c r="Y50" s="325"/>
      <c r="Z50" s="325"/>
    </row>
    <row r="51" spans="1:26" s="328" customFormat="1">
      <c r="A51" s="336" t="s">
        <v>243</v>
      </c>
      <c r="B51" s="336"/>
      <c r="C51" s="336"/>
      <c r="D51" s="336"/>
      <c r="E51" s="336"/>
      <c r="F51" s="336"/>
      <c r="G51" s="325"/>
      <c r="H51" s="325"/>
      <c r="I51" s="325"/>
      <c r="J51" s="325"/>
      <c r="K51" s="325"/>
      <c r="L51" s="325"/>
      <c r="M51" s="325"/>
      <c r="N51" s="325"/>
      <c r="O51" s="325"/>
      <c r="P51" s="336" t="s">
        <v>244</v>
      </c>
      <c r="Q51" s="336"/>
      <c r="R51" s="336"/>
      <c r="S51" s="336"/>
      <c r="T51" s="325"/>
      <c r="U51" s="338" t="s">
        <v>143</v>
      </c>
      <c r="V51" s="338"/>
      <c r="W51" s="325"/>
      <c r="X51" s="338" t="s">
        <v>143</v>
      </c>
      <c r="Y51" s="338"/>
      <c r="Z51" s="325"/>
    </row>
    <row r="52" spans="1:26" s="328" customFormat="1">
      <c r="A52" s="325"/>
      <c r="B52" s="325"/>
      <c r="C52" s="325"/>
      <c r="D52" s="325"/>
      <c r="E52" s="325"/>
      <c r="F52" s="325"/>
      <c r="G52" s="325"/>
      <c r="H52" s="337" t="s">
        <v>245</v>
      </c>
      <c r="I52" s="325"/>
      <c r="J52" s="325"/>
      <c r="K52" s="325"/>
      <c r="L52" s="325"/>
      <c r="M52" s="325"/>
      <c r="N52" s="325"/>
      <c r="O52" s="325"/>
      <c r="P52" s="336" t="s">
        <v>246</v>
      </c>
      <c r="Q52" s="336"/>
      <c r="R52" s="336"/>
      <c r="S52" s="336"/>
      <c r="T52" s="325"/>
      <c r="U52" s="338" t="s">
        <v>143</v>
      </c>
      <c r="V52" s="338"/>
      <c r="W52" s="325"/>
      <c r="X52" s="338" t="s">
        <v>143</v>
      </c>
      <c r="Y52" s="338"/>
      <c r="Z52" s="325"/>
    </row>
    <row r="53" spans="1:26" s="328" customFormat="1">
      <c r="A53" s="325"/>
      <c r="B53" s="325"/>
      <c r="C53" s="336" t="s">
        <v>247</v>
      </c>
      <c r="D53" s="336"/>
      <c r="E53" s="336"/>
      <c r="F53" s="336"/>
      <c r="G53" s="325"/>
      <c r="H53" s="337" t="s">
        <v>248</v>
      </c>
      <c r="I53" s="325"/>
      <c r="J53" s="338" t="s">
        <v>249</v>
      </c>
      <c r="K53" s="338"/>
      <c r="L53" s="325"/>
      <c r="M53" s="325"/>
      <c r="N53" s="325"/>
      <c r="O53" s="325"/>
      <c r="P53" s="336" t="s">
        <v>250</v>
      </c>
      <c r="Q53" s="336"/>
      <c r="R53" s="336"/>
      <c r="S53" s="336"/>
      <c r="T53" s="325"/>
      <c r="U53" s="338" t="s">
        <v>251</v>
      </c>
      <c r="V53" s="338"/>
      <c r="W53" s="325"/>
      <c r="X53" s="338" t="s">
        <v>252</v>
      </c>
      <c r="Y53" s="338"/>
      <c r="Z53" s="325"/>
    </row>
    <row r="54" spans="1:26" s="328" customFormat="1">
      <c r="A54" s="325"/>
      <c r="B54" s="325"/>
      <c r="C54" s="336" t="s">
        <v>253</v>
      </c>
      <c r="D54" s="336"/>
      <c r="E54" s="336"/>
      <c r="F54" s="336"/>
      <c r="G54" s="325"/>
      <c r="H54" s="325"/>
      <c r="I54" s="325"/>
      <c r="J54" s="337" t="s">
        <v>248</v>
      </c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</row>
    <row r="55" spans="1:26" s="328" customFormat="1" ht="28.5" customHeight="1">
      <c r="A55" s="325"/>
      <c r="B55" s="333" t="s">
        <v>122</v>
      </c>
      <c r="C55" s="333"/>
      <c r="D55" s="333"/>
      <c r="E55" s="325"/>
      <c r="F55" s="325"/>
      <c r="G55" s="325"/>
      <c r="H55" s="334">
        <v>2024</v>
      </c>
      <c r="I55" s="325"/>
      <c r="J55" s="335" t="s">
        <v>123</v>
      </c>
      <c r="K55" s="335"/>
      <c r="L55" s="325"/>
      <c r="M55" s="325"/>
      <c r="N55" s="325"/>
      <c r="O55" s="333" t="s">
        <v>124</v>
      </c>
      <c r="P55" s="333"/>
      <c r="Q55" s="333"/>
      <c r="R55" s="325"/>
      <c r="S55" s="325"/>
      <c r="T55" s="325"/>
      <c r="U55" s="325"/>
      <c r="V55" s="334">
        <v>2024</v>
      </c>
      <c r="W55" s="325"/>
      <c r="X55" s="325"/>
      <c r="Y55" s="334" t="s">
        <v>123</v>
      </c>
      <c r="Z55" s="325"/>
    </row>
    <row r="56" spans="1:26">
      <c r="A56" s="322"/>
    </row>
    <row r="57" spans="1:26" s="328" customFormat="1">
      <c r="A57" s="325"/>
      <c r="B57" s="325"/>
      <c r="C57" s="336" t="s">
        <v>254</v>
      </c>
      <c r="D57" s="336"/>
      <c r="E57" s="336"/>
      <c r="F57" s="336"/>
      <c r="G57" s="325"/>
      <c r="H57" s="337" t="s">
        <v>255</v>
      </c>
      <c r="I57" s="325"/>
      <c r="J57" s="338" t="s">
        <v>256</v>
      </c>
      <c r="K57" s="338"/>
      <c r="L57" s="325"/>
      <c r="M57" s="325"/>
      <c r="N57" s="336" t="s">
        <v>242</v>
      </c>
      <c r="O57" s="336"/>
      <c r="P57" s="336"/>
      <c r="Q57" s="336"/>
      <c r="R57" s="336"/>
      <c r="S57" s="325"/>
      <c r="T57" s="325"/>
      <c r="U57" s="325"/>
      <c r="V57" s="325"/>
      <c r="W57" s="325"/>
      <c r="X57" s="325"/>
      <c r="Y57" s="325"/>
      <c r="Z57" s="325"/>
    </row>
    <row r="58" spans="1:26" s="328" customFormat="1">
      <c r="A58" s="325"/>
      <c r="B58" s="325"/>
      <c r="C58" s="336" t="s">
        <v>257</v>
      </c>
      <c r="D58" s="336"/>
      <c r="E58" s="336"/>
      <c r="F58" s="336"/>
      <c r="G58" s="325"/>
      <c r="H58" s="337" t="s">
        <v>258</v>
      </c>
      <c r="I58" s="325"/>
      <c r="J58" s="338" t="s">
        <v>259</v>
      </c>
      <c r="K58" s="338"/>
      <c r="L58" s="325"/>
      <c r="M58" s="325"/>
      <c r="N58" s="325"/>
      <c r="O58" s="325"/>
      <c r="P58" s="336" t="s">
        <v>260</v>
      </c>
      <c r="Q58" s="336"/>
      <c r="R58" s="336"/>
      <c r="S58" s="336"/>
      <c r="T58" s="325"/>
      <c r="U58" s="338" t="s">
        <v>143</v>
      </c>
      <c r="V58" s="338"/>
      <c r="W58" s="325"/>
      <c r="X58" s="338" t="s">
        <v>143</v>
      </c>
      <c r="Y58" s="338"/>
      <c r="Z58" s="325"/>
    </row>
    <row r="59" spans="1:26" s="328" customFormat="1" ht="16.5" customHeight="1">
      <c r="A59" s="325"/>
      <c r="B59" s="325"/>
      <c r="C59" s="336" t="s">
        <v>261</v>
      </c>
      <c r="D59" s="336"/>
      <c r="E59" s="336"/>
      <c r="F59" s="336"/>
      <c r="G59" s="325"/>
      <c r="H59" s="337" t="s">
        <v>262</v>
      </c>
      <c r="I59" s="325"/>
      <c r="J59" s="338" t="s">
        <v>263</v>
      </c>
      <c r="K59" s="338"/>
      <c r="L59" s="325"/>
      <c r="M59" s="325"/>
      <c r="N59" s="325"/>
      <c r="O59" s="325"/>
      <c r="P59" s="336" t="s">
        <v>264</v>
      </c>
      <c r="Q59" s="336"/>
      <c r="R59" s="336"/>
      <c r="S59" s="336"/>
      <c r="T59" s="325"/>
      <c r="U59" s="338" t="s">
        <v>143</v>
      </c>
      <c r="V59" s="338"/>
      <c r="W59" s="325"/>
      <c r="X59" s="338" t="s">
        <v>143</v>
      </c>
      <c r="Y59" s="338"/>
      <c r="Z59" s="325"/>
    </row>
    <row r="60" spans="1:26" s="328" customFormat="1">
      <c r="A60" s="325"/>
      <c r="B60" s="325"/>
      <c r="C60" s="336" t="s">
        <v>265</v>
      </c>
      <c r="D60" s="336"/>
      <c r="E60" s="336"/>
      <c r="F60" s="336"/>
      <c r="G60" s="325"/>
      <c r="H60" s="337" t="s">
        <v>143</v>
      </c>
      <c r="I60" s="325"/>
      <c r="J60" s="338" t="s">
        <v>143</v>
      </c>
      <c r="K60" s="338"/>
      <c r="L60" s="325"/>
      <c r="M60" s="325"/>
      <c r="N60" s="325"/>
      <c r="O60" s="325"/>
      <c r="P60" s="325"/>
      <c r="Q60" s="325"/>
      <c r="R60" s="325"/>
      <c r="S60" s="325"/>
      <c r="T60" s="325"/>
      <c r="U60" s="325"/>
      <c r="V60" s="325"/>
      <c r="W60" s="325"/>
      <c r="X60" s="325"/>
      <c r="Y60" s="325"/>
      <c r="Z60" s="325"/>
    </row>
    <row r="61" spans="1:26" s="328" customFormat="1">
      <c r="A61" s="325"/>
      <c r="B61" s="325"/>
      <c r="C61" s="336" t="s">
        <v>266</v>
      </c>
      <c r="D61" s="336"/>
      <c r="E61" s="336"/>
      <c r="F61" s="336"/>
      <c r="G61" s="325"/>
      <c r="H61" s="337" t="s">
        <v>267</v>
      </c>
      <c r="I61" s="325"/>
      <c r="J61" s="338" t="s">
        <v>268</v>
      </c>
      <c r="K61" s="338"/>
      <c r="L61" s="325"/>
      <c r="M61" s="325"/>
      <c r="N61" s="325"/>
      <c r="O61" s="325"/>
      <c r="P61" s="336" t="s">
        <v>269</v>
      </c>
      <c r="Q61" s="336"/>
      <c r="R61" s="336"/>
      <c r="S61" s="336"/>
      <c r="T61" s="325"/>
      <c r="U61" s="338" t="s">
        <v>143</v>
      </c>
      <c r="V61" s="338"/>
      <c r="W61" s="325"/>
      <c r="X61" s="338" t="s">
        <v>143</v>
      </c>
      <c r="Y61" s="338"/>
      <c r="Z61" s="325"/>
    </row>
    <row r="62" spans="1:26" s="328" customFormat="1">
      <c r="A62" s="325"/>
      <c r="B62" s="325"/>
      <c r="C62" s="336" t="s">
        <v>270</v>
      </c>
      <c r="D62" s="336"/>
      <c r="E62" s="336"/>
      <c r="F62" s="336"/>
      <c r="G62" s="325"/>
      <c r="H62" s="337" t="s">
        <v>143</v>
      </c>
      <c r="I62" s="325"/>
      <c r="J62" s="338" t="s">
        <v>143</v>
      </c>
      <c r="K62" s="338"/>
      <c r="L62" s="325"/>
      <c r="M62" s="325"/>
      <c r="N62" s="325"/>
      <c r="O62" s="325"/>
      <c r="P62" s="336" t="s">
        <v>271</v>
      </c>
      <c r="Q62" s="336"/>
      <c r="R62" s="336"/>
      <c r="S62" s="336"/>
      <c r="T62" s="325"/>
      <c r="U62" s="338" t="s">
        <v>251</v>
      </c>
      <c r="V62" s="338"/>
      <c r="W62" s="325"/>
      <c r="X62" s="338" t="s">
        <v>252</v>
      </c>
      <c r="Y62" s="338"/>
      <c r="Z62" s="325"/>
    </row>
    <row r="63" spans="1:26" s="328" customFormat="1">
      <c r="A63" s="325"/>
      <c r="B63" s="325"/>
      <c r="C63" s="336" t="s">
        <v>272</v>
      </c>
      <c r="D63" s="336"/>
      <c r="E63" s="336"/>
      <c r="F63" s="336"/>
      <c r="G63" s="325"/>
      <c r="H63" s="337" t="s">
        <v>143</v>
      </c>
      <c r="I63" s="325"/>
      <c r="J63" s="338" t="s">
        <v>143</v>
      </c>
      <c r="K63" s="338"/>
      <c r="L63" s="325"/>
      <c r="M63" s="339" t="s">
        <v>273</v>
      </c>
      <c r="N63" s="339"/>
      <c r="O63" s="339"/>
      <c r="P63" s="339"/>
      <c r="Q63" s="339"/>
      <c r="R63" s="339"/>
      <c r="S63" s="339"/>
      <c r="T63" s="340" t="s">
        <v>274</v>
      </c>
      <c r="U63" s="340"/>
      <c r="V63" s="340"/>
      <c r="W63" s="340" t="s">
        <v>275</v>
      </c>
      <c r="X63" s="340"/>
      <c r="Y63" s="340"/>
      <c r="Z63" s="325"/>
    </row>
    <row r="64" spans="1:26" s="328" customFormat="1">
      <c r="A64" s="325"/>
      <c r="B64" s="325"/>
      <c r="C64" s="336" t="s">
        <v>276</v>
      </c>
      <c r="D64" s="336"/>
      <c r="E64" s="336"/>
      <c r="F64" s="336"/>
      <c r="G64" s="325"/>
      <c r="H64" s="337" t="s">
        <v>277</v>
      </c>
      <c r="I64" s="325"/>
      <c r="J64" s="338" t="s">
        <v>278</v>
      </c>
      <c r="K64" s="338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</row>
    <row r="65" spans="1:26" s="328" customFormat="1" ht="28.5">
      <c r="A65" s="325"/>
      <c r="B65" s="325"/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33" t="s">
        <v>279</v>
      </c>
      <c r="P65" s="333"/>
      <c r="Q65" s="333"/>
      <c r="R65" s="333"/>
      <c r="S65" s="333"/>
      <c r="T65" s="333"/>
      <c r="U65" s="325"/>
      <c r="V65" s="334">
        <v>2024</v>
      </c>
      <c r="W65" s="325"/>
      <c r="X65" s="325"/>
      <c r="Y65" s="334" t="s">
        <v>280</v>
      </c>
      <c r="Z65" s="325"/>
    </row>
    <row r="66" spans="1:26" s="328" customFormat="1">
      <c r="A66" s="339" t="s">
        <v>281</v>
      </c>
      <c r="B66" s="339"/>
      <c r="C66" s="339"/>
      <c r="D66" s="339"/>
      <c r="E66" s="339"/>
      <c r="F66" s="325"/>
      <c r="G66" s="340" t="s">
        <v>282</v>
      </c>
      <c r="H66" s="340"/>
      <c r="I66" s="340" t="s">
        <v>283</v>
      </c>
      <c r="J66" s="340"/>
      <c r="K66" s="340"/>
      <c r="L66" s="325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</row>
    <row r="67" spans="1:26" s="328" customFormat="1">
      <c r="A67" s="325"/>
      <c r="B67" s="325"/>
      <c r="C67" s="325"/>
      <c r="D67" s="325"/>
      <c r="E67" s="325"/>
      <c r="F67" s="325"/>
      <c r="G67" s="325"/>
      <c r="H67" s="325"/>
      <c r="I67" s="325"/>
      <c r="J67" s="325"/>
      <c r="K67" s="325"/>
      <c r="L67" s="325"/>
      <c r="M67" s="325"/>
      <c r="N67" s="336" t="s">
        <v>284</v>
      </c>
      <c r="O67" s="336"/>
      <c r="P67" s="336"/>
      <c r="Q67" s="336"/>
      <c r="R67" s="336"/>
      <c r="S67" s="336"/>
      <c r="T67" s="325"/>
      <c r="U67" s="338" t="s">
        <v>285</v>
      </c>
      <c r="V67" s="338"/>
      <c r="W67" s="325"/>
      <c r="X67" s="338" t="s">
        <v>285</v>
      </c>
      <c r="Y67" s="338"/>
      <c r="Z67" s="325"/>
    </row>
    <row r="68" spans="1:26">
      <c r="A68" s="322"/>
    </row>
    <row r="69" spans="1:26" s="328" customFormat="1">
      <c r="A69" s="325"/>
      <c r="B69" s="325"/>
      <c r="C69" s="325"/>
      <c r="D69" s="325"/>
      <c r="E69" s="325"/>
      <c r="F69" s="325"/>
      <c r="G69" s="325"/>
      <c r="H69" s="325"/>
      <c r="I69" s="325"/>
      <c r="J69" s="325"/>
      <c r="K69" s="325"/>
      <c r="L69" s="325"/>
      <c r="M69" s="325"/>
      <c r="N69" s="325"/>
      <c r="O69" s="325"/>
      <c r="P69" s="336" t="s">
        <v>286</v>
      </c>
      <c r="Q69" s="336"/>
      <c r="R69" s="336"/>
      <c r="S69" s="336"/>
      <c r="T69" s="325"/>
      <c r="U69" s="338" t="s">
        <v>143</v>
      </c>
      <c r="V69" s="338"/>
      <c r="W69" s="325"/>
      <c r="X69" s="338" t="s">
        <v>143</v>
      </c>
      <c r="Y69" s="338"/>
      <c r="Z69" s="325"/>
    </row>
    <row r="70" spans="1:26" s="328" customFormat="1">
      <c r="A70" s="325"/>
      <c r="B70" s="325"/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36" t="s">
        <v>287</v>
      </c>
      <c r="Q70" s="336"/>
      <c r="R70" s="336"/>
      <c r="S70" s="336"/>
      <c r="T70" s="325"/>
      <c r="U70" s="338" t="s">
        <v>285</v>
      </c>
      <c r="V70" s="338"/>
      <c r="W70" s="325"/>
      <c r="X70" s="338" t="s">
        <v>285</v>
      </c>
      <c r="Y70" s="338"/>
      <c r="Z70" s="325"/>
    </row>
    <row r="71" spans="1:26">
      <c r="A71" s="322"/>
    </row>
    <row r="72" spans="1:26" s="328" customFormat="1">
      <c r="A72" s="325"/>
      <c r="B72" s="325"/>
      <c r="C72" s="325"/>
      <c r="D72" s="325"/>
      <c r="E72" s="325"/>
      <c r="F72" s="325"/>
      <c r="G72" s="325"/>
      <c r="H72" s="325"/>
      <c r="I72" s="325"/>
      <c r="J72" s="325"/>
      <c r="K72" s="325"/>
      <c r="L72" s="325"/>
      <c r="M72" s="325"/>
      <c r="N72" s="336" t="s">
        <v>288</v>
      </c>
      <c r="O72" s="336"/>
      <c r="P72" s="336"/>
      <c r="Q72" s="336"/>
      <c r="R72" s="336"/>
      <c r="S72" s="336"/>
      <c r="T72" s="325"/>
      <c r="U72" s="338" t="s">
        <v>289</v>
      </c>
      <c r="V72" s="338"/>
      <c r="W72" s="325"/>
      <c r="X72" s="338" t="s">
        <v>290</v>
      </c>
      <c r="Y72" s="338"/>
      <c r="Z72" s="325"/>
    </row>
    <row r="73" spans="1:26" s="328" customFormat="1">
      <c r="A73" s="325"/>
      <c r="B73" s="325"/>
      <c r="C73" s="325"/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36" t="s">
        <v>291</v>
      </c>
      <c r="Q73" s="336"/>
      <c r="R73" s="336"/>
      <c r="S73" s="336"/>
      <c r="T73" s="325"/>
      <c r="U73" s="338" t="s">
        <v>292</v>
      </c>
      <c r="V73" s="338"/>
      <c r="W73" s="325"/>
      <c r="X73" s="338" t="s">
        <v>293</v>
      </c>
      <c r="Y73" s="338"/>
      <c r="Z73" s="325"/>
    </row>
    <row r="74" spans="1:26" s="328" customFormat="1">
      <c r="A74" s="325"/>
      <c r="B74" s="325"/>
      <c r="C74" s="325"/>
      <c r="D74" s="325"/>
      <c r="E74" s="325"/>
      <c r="F74" s="325"/>
      <c r="G74" s="325"/>
      <c r="H74" s="325"/>
      <c r="I74" s="325"/>
      <c r="J74" s="325"/>
      <c r="K74" s="325"/>
      <c r="L74" s="325"/>
      <c r="M74" s="325"/>
      <c r="N74" s="325"/>
      <c r="O74" s="325"/>
      <c r="P74" s="336" t="s">
        <v>294</v>
      </c>
      <c r="Q74" s="336"/>
      <c r="R74" s="336"/>
      <c r="S74" s="336"/>
      <c r="T74" s="325"/>
      <c r="U74" s="338" t="s">
        <v>295</v>
      </c>
      <c r="V74" s="338"/>
      <c r="W74" s="325"/>
      <c r="X74" s="338" t="s">
        <v>296</v>
      </c>
      <c r="Y74" s="338"/>
      <c r="Z74" s="325"/>
    </row>
    <row r="75" spans="1:26" s="328" customFormat="1">
      <c r="A75" s="325"/>
      <c r="B75" s="325"/>
      <c r="C75" s="325"/>
      <c r="D75" s="325"/>
      <c r="E75" s="325"/>
      <c r="F75" s="325"/>
      <c r="G75" s="325"/>
      <c r="H75" s="325"/>
      <c r="I75" s="325"/>
      <c r="J75" s="325"/>
      <c r="K75" s="325"/>
      <c r="L75" s="325"/>
      <c r="M75" s="325"/>
      <c r="N75" s="325"/>
      <c r="O75" s="325"/>
      <c r="P75" s="336" t="s">
        <v>297</v>
      </c>
      <c r="Q75" s="336"/>
      <c r="R75" s="336"/>
      <c r="S75" s="336"/>
      <c r="T75" s="325"/>
      <c r="U75" s="338" t="s">
        <v>143</v>
      </c>
      <c r="V75" s="338"/>
      <c r="W75" s="325"/>
      <c r="X75" s="338" t="s">
        <v>143</v>
      </c>
      <c r="Y75" s="338"/>
      <c r="Z75" s="325"/>
    </row>
    <row r="76" spans="1:26" s="328" customFormat="1">
      <c r="A76" s="325"/>
      <c r="B76" s="325"/>
      <c r="C76" s="325"/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36" t="s">
        <v>298</v>
      </c>
      <c r="Q76" s="336"/>
      <c r="R76" s="336"/>
      <c r="S76" s="336"/>
      <c r="T76" s="325"/>
      <c r="U76" s="338" t="s">
        <v>143</v>
      </c>
      <c r="V76" s="338"/>
      <c r="W76" s="325"/>
      <c r="X76" s="338" t="s">
        <v>143</v>
      </c>
      <c r="Y76" s="338"/>
      <c r="Z76" s="325"/>
    </row>
    <row r="77" spans="1:26" s="328" customFormat="1">
      <c r="A77" s="325"/>
      <c r="B77" s="325"/>
      <c r="C77" s="325"/>
      <c r="D77" s="325"/>
      <c r="E77" s="325"/>
      <c r="F77" s="325"/>
      <c r="G77" s="325"/>
      <c r="H77" s="325"/>
      <c r="I77" s="325"/>
      <c r="J77" s="325"/>
      <c r="K77" s="325"/>
      <c r="L77" s="325"/>
      <c r="M77" s="325"/>
      <c r="N77" s="325"/>
      <c r="O77" s="325"/>
      <c r="P77" s="336" t="s">
        <v>299</v>
      </c>
      <c r="Q77" s="336"/>
      <c r="R77" s="336"/>
      <c r="S77" s="336"/>
      <c r="T77" s="325"/>
      <c r="U77" s="338" t="s">
        <v>300</v>
      </c>
      <c r="V77" s="338"/>
      <c r="W77" s="325"/>
      <c r="X77" s="338" t="s">
        <v>301</v>
      </c>
      <c r="Y77" s="338"/>
      <c r="Z77" s="325"/>
    </row>
    <row r="78" spans="1:26" s="328" customFormat="1" ht="22.5" customHeight="1">
      <c r="A78" s="325"/>
      <c r="B78" s="325"/>
      <c r="C78" s="325"/>
      <c r="D78" s="325"/>
      <c r="E78" s="325"/>
      <c r="F78" s="325"/>
      <c r="G78" s="325"/>
      <c r="H78" s="325"/>
      <c r="I78" s="325"/>
      <c r="J78" s="325"/>
      <c r="K78" s="325"/>
      <c r="L78" s="325"/>
      <c r="M78" s="339" t="s">
        <v>302</v>
      </c>
      <c r="N78" s="339"/>
      <c r="O78" s="339"/>
      <c r="P78" s="339"/>
      <c r="Q78" s="339"/>
      <c r="R78" s="339"/>
      <c r="S78" s="339"/>
      <c r="T78" s="340" t="s">
        <v>303</v>
      </c>
      <c r="U78" s="340"/>
      <c r="V78" s="340"/>
      <c r="W78" s="340" t="s">
        <v>304</v>
      </c>
      <c r="X78" s="340"/>
      <c r="Y78" s="340"/>
      <c r="Z78" s="325"/>
    </row>
    <row r="79" spans="1:26">
      <c r="A79" s="322"/>
    </row>
    <row r="80" spans="1:26" s="328" customFormat="1" ht="22.5" customHeight="1">
      <c r="A80" s="325"/>
      <c r="B80" s="325"/>
      <c r="C80" s="325"/>
      <c r="D80" s="325"/>
      <c r="E80" s="325"/>
      <c r="F80" s="325"/>
      <c r="G80" s="325"/>
      <c r="H80" s="325"/>
      <c r="I80" s="325"/>
      <c r="J80" s="325"/>
      <c r="K80" s="325"/>
      <c r="L80" s="325"/>
      <c r="M80" s="339" t="s">
        <v>305</v>
      </c>
      <c r="N80" s="339"/>
      <c r="O80" s="339"/>
      <c r="P80" s="339"/>
      <c r="Q80" s="339"/>
      <c r="R80" s="339"/>
      <c r="S80" s="339"/>
      <c r="T80" s="340" t="s">
        <v>282</v>
      </c>
      <c r="U80" s="340"/>
      <c r="V80" s="340"/>
      <c r="W80" s="340" t="s">
        <v>283</v>
      </c>
      <c r="X80" s="340"/>
      <c r="Y80" s="340"/>
      <c r="Z80" s="325"/>
    </row>
    <row r="81" spans="1:26">
      <c r="A81" s="322"/>
      <c r="B81" s="322"/>
      <c r="C81" s="322"/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  <c r="V81" s="322"/>
      <c r="W81" s="322"/>
      <c r="X81" s="322"/>
      <c r="Y81" s="322"/>
      <c r="Z81" s="322"/>
    </row>
  </sheetData>
  <mergeCells count="278">
    <mergeCell ref="M78:S78"/>
    <mergeCell ref="T78:V78"/>
    <mergeCell ref="W78:Y78"/>
    <mergeCell ref="M80:S80"/>
    <mergeCell ref="T80:V80"/>
    <mergeCell ref="W80:Y80"/>
    <mergeCell ref="P76:S76"/>
    <mergeCell ref="U76:V76"/>
    <mergeCell ref="X76:Y76"/>
    <mergeCell ref="P77:S77"/>
    <mergeCell ref="U77:V77"/>
    <mergeCell ref="X77:Y77"/>
    <mergeCell ref="P74:S74"/>
    <mergeCell ref="U74:V74"/>
    <mergeCell ref="X74:Y74"/>
    <mergeCell ref="P75:S75"/>
    <mergeCell ref="U75:V75"/>
    <mergeCell ref="X75:Y75"/>
    <mergeCell ref="N72:S72"/>
    <mergeCell ref="U72:V72"/>
    <mergeCell ref="X72:Y72"/>
    <mergeCell ref="P73:S73"/>
    <mergeCell ref="U73:V73"/>
    <mergeCell ref="X73:Y73"/>
    <mergeCell ref="X67:Y67"/>
    <mergeCell ref="P69:S69"/>
    <mergeCell ref="U69:V69"/>
    <mergeCell ref="X69:Y69"/>
    <mergeCell ref="P70:S70"/>
    <mergeCell ref="U70:V70"/>
    <mergeCell ref="X70:Y70"/>
    <mergeCell ref="O65:T65"/>
    <mergeCell ref="A66:E66"/>
    <mergeCell ref="G66:H66"/>
    <mergeCell ref="I66:K66"/>
    <mergeCell ref="N67:S67"/>
    <mergeCell ref="U67:V67"/>
    <mergeCell ref="C63:F63"/>
    <mergeCell ref="J63:K63"/>
    <mergeCell ref="M63:S63"/>
    <mergeCell ref="T63:V63"/>
    <mergeCell ref="W63:Y63"/>
    <mergeCell ref="C64:F64"/>
    <mergeCell ref="J64:K64"/>
    <mergeCell ref="X61:Y61"/>
    <mergeCell ref="C62:F62"/>
    <mergeCell ref="J62:K62"/>
    <mergeCell ref="P62:S62"/>
    <mergeCell ref="U62:V62"/>
    <mergeCell ref="X62:Y62"/>
    <mergeCell ref="C60:F60"/>
    <mergeCell ref="J60:K60"/>
    <mergeCell ref="C61:F61"/>
    <mergeCell ref="J61:K61"/>
    <mergeCell ref="P61:S61"/>
    <mergeCell ref="U61:V61"/>
    <mergeCell ref="C58:F58"/>
    <mergeCell ref="J58:K58"/>
    <mergeCell ref="P58:S58"/>
    <mergeCell ref="U58:V58"/>
    <mergeCell ref="X58:Y58"/>
    <mergeCell ref="C59:F59"/>
    <mergeCell ref="J59:K59"/>
    <mergeCell ref="P59:S59"/>
    <mergeCell ref="U59:V59"/>
    <mergeCell ref="X59:Y59"/>
    <mergeCell ref="C54:F54"/>
    <mergeCell ref="B55:D55"/>
    <mergeCell ref="J55:K55"/>
    <mergeCell ref="O55:Q55"/>
    <mergeCell ref="C57:F57"/>
    <mergeCell ref="J57:K57"/>
    <mergeCell ref="N57:R57"/>
    <mergeCell ref="P52:S52"/>
    <mergeCell ref="U52:V52"/>
    <mergeCell ref="X52:Y52"/>
    <mergeCell ref="C53:F53"/>
    <mergeCell ref="J53:K53"/>
    <mergeCell ref="P53:S53"/>
    <mergeCell ref="U53:V53"/>
    <mergeCell ref="X53:Y53"/>
    <mergeCell ref="C49:F49"/>
    <mergeCell ref="N50:R50"/>
    <mergeCell ref="A51:F51"/>
    <mergeCell ref="P51:S51"/>
    <mergeCell ref="U51:V51"/>
    <mergeCell ref="X51:Y51"/>
    <mergeCell ref="D47:F47"/>
    <mergeCell ref="J47:K47"/>
    <mergeCell ref="Q47:S47"/>
    <mergeCell ref="U47:V47"/>
    <mergeCell ref="X47:Y47"/>
    <mergeCell ref="D48:F48"/>
    <mergeCell ref="J48:K48"/>
    <mergeCell ref="P48:S48"/>
    <mergeCell ref="U48:V48"/>
    <mergeCell ref="X48:Y48"/>
    <mergeCell ref="D45:F45"/>
    <mergeCell ref="J45:K45"/>
    <mergeCell ref="Q45:S45"/>
    <mergeCell ref="U45:V45"/>
    <mergeCell ref="X45:Y45"/>
    <mergeCell ref="D46:F46"/>
    <mergeCell ref="J46:K46"/>
    <mergeCell ref="Q46:S46"/>
    <mergeCell ref="U46:V46"/>
    <mergeCell ref="X46:Y46"/>
    <mergeCell ref="D43:F43"/>
    <mergeCell ref="J43:K43"/>
    <mergeCell ref="Q43:S43"/>
    <mergeCell ref="U43:V43"/>
    <mergeCell ref="X43:Y43"/>
    <mergeCell ref="C44:F44"/>
    <mergeCell ref="J44:K44"/>
    <mergeCell ref="P44:S44"/>
    <mergeCell ref="U44:V44"/>
    <mergeCell ref="X44:Y44"/>
    <mergeCell ref="D41:F41"/>
    <mergeCell ref="J41:K41"/>
    <mergeCell ref="Q41:S41"/>
    <mergeCell ref="U41:V41"/>
    <mergeCell ref="X41:Y41"/>
    <mergeCell ref="Q42:S42"/>
    <mergeCell ref="U42:V42"/>
    <mergeCell ref="X42:Y42"/>
    <mergeCell ref="C39:F39"/>
    <mergeCell ref="J39:K39"/>
    <mergeCell ref="Q39:S39"/>
    <mergeCell ref="U39:V39"/>
    <mergeCell ref="X39:Y39"/>
    <mergeCell ref="P40:S40"/>
    <mergeCell ref="U40:V40"/>
    <mergeCell ref="X40:Y40"/>
    <mergeCell ref="D37:F37"/>
    <mergeCell ref="J37:K37"/>
    <mergeCell ref="Q37:S37"/>
    <mergeCell ref="U37:V37"/>
    <mergeCell ref="X37:Y37"/>
    <mergeCell ref="C38:F38"/>
    <mergeCell ref="J38:K38"/>
    <mergeCell ref="D35:F35"/>
    <mergeCell ref="J35:K35"/>
    <mergeCell ref="Q35:S35"/>
    <mergeCell ref="U35:V35"/>
    <mergeCell ref="X35:Y35"/>
    <mergeCell ref="D36:F36"/>
    <mergeCell ref="J36:K36"/>
    <mergeCell ref="Q36:S36"/>
    <mergeCell ref="U36:V36"/>
    <mergeCell ref="X36:Y36"/>
    <mergeCell ref="D33:F33"/>
    <mergeCell ref="J33:K33"/>
    <mergeCell ref="Q33:S33"/>
    <mergeCell ref="U33:V33"/>
    <mergeCell ref="X33:Y33"/>
    <mergeCell ref="D34:F34"/>
    <mergeCell ref="J34:K34"/>
    <mergeCell ref="Q34:S34"/>
    <mergeCell ref="U34:V34"/>
    <mergeCell ref="X34:Y34"/>
    <mergeCell ref="D31:F31"/>
    <mergeCell ref="J31:K31"/>
    <mergeCell ref="P31:S31"/>
    <mergeCell ref="U31:V31"/>
    <mergeCell ref="X31:Y31"/>
    <mergeCell ref="C32:F32"/>
    <mergeCell ref="J32:K32"/>
    <mergeCell ref="Q29:S29"/>
    <mergeCell ref="U29:V29"/>
    <mergeCell ref="X29:Y29"/>
    <mergeCell ref="D30:F30"/>
    <mergeCell ref="J30:K30"/>
    <mergeCell ref="Q30:S30"/>
    <mergeCell ref="U30:V30"/>
    <mergeCell ref="X30:Y30"/>
    <mergeCell ref="P27:S27"/>
    <mergeCell ref="U27:V27"/>
    <mergeCell ref="X27:Y27"/>
    <mergeCell ref="D28:F28"/>
    <mergeCell ref="J28:K28"/>
    <mergeCell ref="Q28:S28"/>
    <mergeCell ref="U28:V28"/>
    <mergeCell ref="X28:Y28"/>
    <mergeCell ref="D25:F25"/>
    <mergeCell ref="J25:K25"/>
    <mergeCell ref="Q25:S25"/>
    <mergeCell ref="U25:V25"/>
    <mergeCell ref="X25:Y25"/>
    <mergeCell ref="D26:F26"/>
    <mergeCell ref="J26:K26"/>
    <mergeCell ref="P26:S26"/>
    <mergeCell ref="U26:V26"/>
    <mergeCell ref="X26:Y26"/>
    <mergeCell ref="D23:F23"/>
    <mergeCell ref="J23:K23"/>
    <mergeCell ref="P23:S23"/>
    <mergeCell ref="U23:V23"/>
    <mergeCell ref="X23:Y23"/>
    <mergeCell ref="C24:F24"/>
    <mergeCell ref="J24:K24"/>
    <mergeCell ref="Q24:S24"/>
    <mergeCell ref="U24:V24"/>
    <mergeCell ref="X24:Y24"/>
    <mergeCell ref="D21:F21"/>
    <mergeCell ref="J21:K21"/>
    <mergeCell ref="Q21:S21"/>
    <mergeCell ref="U21:V21"/>
    <mergeCell ref="X21:Y21"/>
    <mergeCell ref="D22:F22"/>
    <mergeCell ref="J22:K22"/>
    <mergeCell ref="Q22:S22"/>
    <mergeCell ref="U22:V22"/>
    <mergeCell ref="X22:Y22"/>
    <mergeCell ref="D19:F19"/>
    <mergeCell ref="J19:K19"/>
    <mergeCell ref="P19:S19"/>
    <mergeCell ref="U19:V19"/>
    <mergeCell ref="X19:Y19"/>
    <mergeCell ref="D20:F20"/>
    <mergeCell ref="J20:K20"/>
    <mergeCell ref="Q20:S20"/>
    <mergeCell ref="U20:V20"/>
    <mergeCell ref="X20:Y20"/>
    <mergeCell ref="Q16:S16"/>
    <mergeCell ref="U16:V16"/>
    <mergeCell ref="X16:Y16"/>
    <mergeCell ref="D17:F17"/>
    <mergeCell ref="J17:K17"/>
    <mergeCell ref="D18:F18"/>
    <mergeCell ref="J18:K18"/>
    <mergeCell ref="Q18:S18"/>
    <mergeCell ref="U18:V18"/>
    <mergeCell ref="X18:Y18"/>
    <mergeCell ref="Q13:S13"/>
    <mergeCell ref="U13:V13"/>
    <mergeCell ref="X13:Y13"/>
    <mergeCell ref="D14:F14"/>
    <mergeCell ref="J14:K14"/>
    <mergeCell ref="C15:F15"/>
    <mergeCell ref="J15:K15"/>
    <mergeCell ref="Q15:S15"/>
    <mergeCell ref="U15:V15"/>
    <mergeCell ref="X15:Y15"/>
    <mergeCell ref="D11:F11"/>
    <mergeCell ref="J11:K11"/>
    <mergeCell ref="Q11:S11"/>
    <mergeCell ref="U11:V11"/>
    <mergeCell ref="X11:Y11"/>
    <mergeCell ref="D12:F12"/>
    <mergeCell ref="D9:F9"/>
    <mergeCell ref="J9:K9"/>
    <mergeCell ref="Q9:S9"/>
    <mergeCell ref="U9:V9"/>
    <mergeCell ref="X9:Y9"/>
    <mergeCell ref="Q10:S10"/>
    <mergeCell ref="U10:V10"/>
    <mergeCell ref="X10:Y10"/>
    <mergeCell ref="D7:F7"/>
    <mergeCell ref="D8:F8"/>
    <mergeCell ref="J8:K8"/>
    <mergeCell ref="Q8:S8"/>
    <mergeCell ref="U8:V8"/>
    <mergeCell ref="X8:Y8"/>
    <mergeCell ref="U5:V5"/>
    <mergeCell ref="X5:Y5"/>
    <mergeCell ref="D6:F6"/>
    <mergeCell ref="J6:K6"/>
    <mergeCell ref="Q6:S6"/>
    <mergeCell ref="U6:V6"/>
    <mergeCell ref="X6:Y6"/>
    <mergeCell ref="B2:D2"/>
    <mergeCell ref="J2:K2"/>
    <mergeCell ref="O2:Q2"/>
    <mergeCell ref="A4:F4"/>
    <mergeCell ref="N4:R4"/>
    <mergeCell ref="C5:F5"/>
    <mergeCell ref="J5:K5"/>
    <mergeCell ref="P5:S5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C6CC-50D6-47AD-895E-602D84D37640}">
  <dimension ref="A3:S43"/>
  <sheetViews>
    <sheetView showGridLines="0" view="pageBreakPreview" zoomScale="80" zoomScaleNormal="100" zoomScaleSheetLayoutView="80" workbookViewId="0">
      <selection activeCell="B10" sqref="B10"/>
    </sheetView>
  </sheetViews>
  <sheetFormatPr baseColWidth="10" defaultColWidth="11.42578125" defaultRowHeight="18"/>
  <cols>
    <col min="1" max="1" width="46.7109375" style="223" customWidth="1"/>
    <col min="2" max="2" width="18.140625" style="278" customWidth="1"/>
    <col min="3" max="3" width="19.140625" style="278" bestFit="1" customWidth="1"/>
    <col min="4" max="4" width="20.28515625" style="278" customWidth="1"/>
    <col min="5" max="5" width="19.140625" style="278" bestFit="1" customWidth="1"/>
    <col min="6" max="7" width="19.140625" style="278" customWidth="1"/>
    <col min="8" max="8" width="11.42578125" style="223"/>
    <col min="9" max="9" width="19.140625" style="223" customWidth="1"/>
    <col min="10" max="10" width="16.5703125" style="223" customWidth="1"/>
    <col min="11" max="11" width="15.28515625" style="223" customWidth="1"/>
    <col min="12" max="14" width="18.85546875" style="223" customWidth="1"/>
    <col min="15" max="15" width="17.140625" style="223" bestFit="1" customWidth="1"/>
    <col min="16" max="16" width="17" style="223" bestFit="1" customWidth="1"/>
    <col min="17" max="17" width="17.140625" style="223" bestFit="1" customWidth="1"/>
    <col min="18" max="16384" width="11.42578125" style="223"/>
  </cols>
  <sheetData>
    <row r="3" spans="1:19" ht="18.75" customHeight="1">
      <c r="A3" s="229" t="s">
        <v>79</v>
      </c>
      <c r="B3" s="230"/>
      <c r="C3" s="230"/>
      <c r="D3" s="230"/>
      <c r="E3" s="230"/>
      <c r="F3" s="230"/>
      <c r="G3" s="231"/>
      <c r="H3" s="228"/>
      <c r="I3" s="224"/>
      <c r="J3" s="282"/>
      <c r="K3" s="224"/>
      <c r="L3" s="282"/>
      <c r="M3" s="232"/>
      <c r="N3" s="224"/>
      <c r="O3" s="224"/>
      <c r="P3" s="224"/>
    </row>
    <row r="4" spans="1:19" ht="18.75" customHeight="1">
      <c r="A4" s="229" t="s">
        <v>114</v>
      </c>
      <c r="B4" s="230"/>
      <c r="C4" s="230"/>
      <c r="D4" s="230"/>
      <c r="E4" s="230"/>
      <c r="F4" s="230"/>
      <c r="G4" s="231"/>
      <c r="H4" s="228"/>
      <c r="I4" s="224"/>
      <c r="J4" s="282"/>
      <c r="K4" s="224"/>
      <c r="L4" s="282"/>
      <c r="M4" s="232"/>
      <c r="N4" s="224"/>
      <c r="O4" s="224"/>
      <c r="P4" s="224"/>
    </row>
    <row r="5" spans="1:19" ht="18.75" customHeight="1" thickBot="1">
      <c r="A5" s="229" t="s">
        <v>1</v>
      </c>
      <c r="B5" s="230"/>
      <c r="C5" s="230"/>
      <c r="D5" s="230"/>
      <c r="E5" s="230"/>
      <c r="F5" s="230"/>
      <c r="G5" s="231"/>
      <c r="H5" s="228"/>
      <c r="I5" s="224"/>
      <c r="J5" s="282"/>
      <c r="K5" s="224"/>
      <c r="L5" s="282"/>
      <c r="M5" s="232"/>
      <c r="N5" s="224"/>
      <c r="O5" s="224"/>
      <c r="P5" s="224"/>
    </row>
    <row r="6" spans="1:19" ht="25.5" customHeight="1">
      <c r="A6" s="237" t="s">
        <v>3</v>
      </c>
      <c r="B6" s="285" t="s">
        <v>115</v>
      </c>
      <c r="C6" s="285" t="s">
        <v>116</v>
      </c>
      <c r="D6" s="285" t="s">
        <v>117</v>
      </c>
      <c r="E6" s="286" t="s">
        <v>118</v>
      </c>
      <c r="F6" s="287">
        <v>2023</v>
      </c>
      <c r="G6" s="287" t="s">
        <v>119</v>
      </c>
      <c r="H6" s="228"/>
      <c r="I6" s="228"/>
      <c r="J6" s="228"/>
    </row>
    <row r="7" spans="1:19" ht="25.5" customHeight="1" thickBot="1">
      <c r="A7" s="239"/>
      <c r="B7" s="288"/>
      <c r="C7" s="288"/>
      <c r="D7" s="288"/>
      <c r="E7" s="289"/>
      <c r="F7" s="290"/>
      <c r="G7" s="290"/>
      <c r="H7" s="228"/>
      <c r="I7" s="228"/>
      <c r="J7" s="228"/>
      <c r="K7" s="291"/>
      <c r="L7" s="291"/>
      <c r="M7" s="291"/>
      <c r="N7" s="291"/>
      <c r="O7" s="291"/>
      <c r="P7" s="291"/>
      <c r="Q7" s="292"/>
      <c r="R7" s="293"/>
      <c r="S7" s="293"/>
    </row>
    <row r="8" spans="1:19" s="248" customFormat="1" ht="25.5" customHeight="1">
      <c r="A8" s="261"/>
      <c r="B8" s="294"/>
      <c r="C8" s="294"/>
      <c r="D8" s="294"/>
      <c r="E8" s="294"/>
      <c r="F8" s="295"/>
      <c r="G8" s="295"/>
      <c r="H8" s="259"/>
      <c r="I8" s="259"/>
      <c r="J8" s="259"/>
      <c r="L8" s="296"/>
      <c r="M8" s="296"/>
      <c r="N8" s="296"/>
      <c r="O8" s="296"/>
      <c r="P8" s="296"/>
      <c r="Q8" s="297"/>
    </row>
    <row r="9" spans="1:19" s="248" customFormat="1" ht="25.5" customHeight="1">
      <c r="A9" s="245" t="s">
        <v>88</v>
      </c>
      <c r="B9" s="298">
        <f t="shared" ref="B9:G9" si="0">SUM(B10:B21)</f>
        <v>8839518758.6100006</v>
      </c>
      <c r="C9" s="298">
        <f t="shared" si="0"/>
        <v>8304679471.6700001</v>
      </c>
      <c r="D9" s="298">
        <f t="shared" si="0"/>
        <v>8886680817.7799988</v>
      </c>
      <c r="E9" s="298">
        <f t="shared" si="0"/>
        <v>10778773691</v>
      </c>
      <c r="F9" s="298">
        <f t="shared" si="0"/>
        <v>13049618127</v>
      </c>
      <c r="G9" s="298">
        <f t="shared" si="0"/>
        <v>12672986986</v>
      </c>
      <c r="H9" s="259"/>
      <c r="I9" s="251"/>
      <c r="J9" s="259"/>
      <c r="L9" s="299"/>
      <c r="M9" s="299"/>
      <c r="N9" s="299"/>
      <c r="O9" s="299"/>
      <c r="P9" s="299"/>
      <c r="Q9" s="300"/>
    </row>
    <row r="10" spans="1:19" s="248" customFormat="1" ht="25.5" customHeight="1">
      <c r="A10" s="249" t="s">
        <v>89</v>
      </c>
      <c r="B10" s="250">
        <v>1112483657.3099999</v>
      </c>
      <c r="C10" s="250">
        <v>976424694.20999992</v>
      </c>
      <c r="D10" s="250">
        <v>1332725931.05</v>
      </c>
      <c r="E10" s="250">
        <v>1838880721</v>
      </c>
      <c r="F10" s="250">
        <v>2226589172</v>
      </c>
      <c r="G10" s="250">
        <v>2119896635</v>
      </c>
      <c r="H10" s="259"/>
      <c r="I10" s="251"/>
      <c r="J10" s="301"/>
      <c r="K10" s="301"/>
      <c r="L10" s="301"/>
      <c r="M10" s="301"/>
      <c r="N10" s="301"/>
    </row>
    <row r="11" spans="1:19" s="248" customFormat="1" ht="25.5" customHeight="1">
      <c r="A11" s="249" t="s">
        <v>90</v>
      </c>
      <c r="B11" s="250">
        <v>0</v>
      </c>
      <c r="C11" s="250">
        <v>0</v>
      </c>
      <c r="D11" s="250">
        <v>0</v>
      </c>
      <c r="E11" s="250">
        <v>0</v>
      </c>
      <c r="F11" s="250">
        <v>0</v>
      </c>
      <c r="G11" s="250">
        <v>0</v>
      </c>
      <c r="H11" s="259"/>
      <c r="I11" s="251"/>
      <c r="J11" s="302"/>
      <c r="K11" s="302"/>
      <c r="L11" s="302"/>
      <c r="M11" s="302"/>
      <c r="N11" s="303"/>
    </row>
    <row r="12" spans="1:19" s="248" customFormat="1" ht="25.5" customHeight="1">
      <c r="A12" s="249" t="s">
        <v>91</v>
      </c>
      <c r="B12" s="250">
        <v>0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9"/>
      <c r="I12" s="251"/>
      <c r="J12" s="304"/>
    </row>
    <row r="13" spans="1:19" s="248" customFormat="1" ht="25.5" customHeight="1">
      <c r="A13" s="249" t="s">
        <v>92</v>
      </c>
      <c r="B13" s="250">
        <v>608083939.03999996</v>
      </c>
      <c r="C13" s="250">
        <v>473989154.07000005</v>
      </c>
      <c r="D13" s="250">
        <v>709256966.80999994</v>
      </c>
      <c r="E13" s="250">
        <v>890648845</v>
      </c>
      <c r="F13" s="250">
        <v>785149747</v>
      </c>
      <c r="G13" s="250">
        <v>853485141</v>
      </c>
      <c r="H13" s="259"/>
      <c r="I13" s="251"/>
      <c r="J13" s="302"/>
      <c r="L13" s="296"/>
      <c r="M13" s="257"/>
    </row>
    <row r="14" spans="1:19" s="248" customFormat="1" ht="25.5" customHeight="1">
      <c r="A14" s="249" t="s">
        <v>93</v>
      </c>
      <c r="B14" s="250">
        <v>21214951.009999998</v>
      </c>
      <c r="C14" s="250">
        <v>14175149.01</v>
      </c>
      <c r="D14" s="250">
        <v>8343711.0099999998</v>
      </c>
      <c r="E14" s="250">
        <v>23969573</v>
      </c>
      <c r="F14" s="250">
        <v>17680371</v>
      </c>
      <c r="G14" s="250">
        <v>24720842</v>
      </c>
      <c r="H14" s="259"/>
      <c r="I14" s="251"/>
      <c r="J14" s="305"/>
      <c r="K14" s="305"/>
      <c r="L14" s="305"/>
      <c r="M14" s="305"/>
      <c r="N14" s="305"/>
    </row>
    <row r="15" spans="1:19" s="248" customFormat="1" ht="25.5" customHeight="1">
      <c r="A15" s="249" t="s">
        <v>94</v>
      </c>
      <c r="B15" s="250">
        <v>174065098.03</v>
      </c>
      <c r="C15" s="250">
        <v>39088396.340000004</v>
      </c>
      <c r="D15" s="250">
        <v>33692063.340000004</v>
      </c>
      <c r="E15" s="250">
        <v>94814622</v>
      </c>
      <c r="F15" s="250">
        <v>162423278</v>
      </c>
      <c r="G15" s="250">
        <v>219042291</v>
      </c>
      <c r="H15" s="259"/>
      <c r="I15" s="251"/>
      <c r="J15" s="305"/>
      <c r="K15" s="305"/>
      <c r="L15" s="305"/>
      <c r="M15" s="305"/>
      <c r="N15" s="305"/>
    </row>
    <row r="16" spans="1:19" s="248" customFormat="1" ht="25.5" customHeight="1">
      <c r="A16" s="249" t="s">
        <v>120</v>
      </c>
      <c r="B16" s="250">
        <v>0</v>
      </c>
      <c r="C16" s="250">
        <v>7111962.75</v>
      </c>
      <c r="D16" s="250">
        <v>2311857.2000000002</v>
      </c>
      <c r="E16" s="250">
        <v>6423609</v>
      </c>
      <c r="F16" s="250">
        <v>41352523</v>
      </c>
      <c r="G16" s="250">
        <v>9502874</v>
      </c>
      <c r="H16" s="259"/>
      <c r="I16" s="251"/>
      <c r="J16" s="278"/>
      <c r="K16" s="278"/>
      <c r="L16" s="304"/>
      <c r="M16" s="304"/>
      <c r="N16" s="304"/>
      <c r="O16" s="304"/>
    </row>
    <row r="17" spans="1:19" s="248" customFormat="1" ht="25.5" customHeight="1">
      <c r="A17" s="249" t="s">
        <v>96</v>
      </c>
      <c r="B17" s="250">
        <v>6150495474.2000008</v>
      </c>
      <c r="C17" s="250">
        <v>6093525684</v>
      </c>
      <c r="D17" s="250">
        <v>5127331273.5</v>
      </c>
      <c r="E17" s="250">
        <v>6380436715</v>
      </c>
      <c r="F17" s="250">
        <v>8307445599</v>
      </c>
      <c r="G17" s="250">
        <v>7869099163</v>
      </c>
      <c r="H17" s="259" t="s">
        <v>102</v>
      </c>
      <c r="I17" s="251"/>
      <c r="J17" s="278"/>
      <c r="K17" s="278"/>
      <c r="L17" s="306"/>
      <c r="M17" s="306"/>
      <c r="N17" s="306"/>
      <c r="O17" s="306"/>
    </row>
    <row r="18" spans="1:19" s="248" customFormat="1" ht="25.5" customHeight="1">
      <c r="A18" s="249" t="s">
        <v>97</v>
      </c>
      <c r="B18" s="250">
        <v>773175639.01999986</v>
      </c>
      <c r="C18" s="250">
        <v>700364431.28999996</v>
      </c>
      <c r="D18" s="250">
        <v>1673019014.8699999</v>
      </c>
      <c r="E18" s="250">
        <v>1543599606</v>
      </c>
      <c r="F18" s="250">
        <v>1508977437</v>
      </c>
      <c r="G18" s="250">
        <v>1577240040</v>
      </c>
      <c r="H18" s="259"/>
      <c r="I18" s="251"/>
      <c r="J18" s="278"/>
      <c r="K18" s="278"/>
    </row>
    <row r="19" spans="1:19" s="248" customFormat="1" ht="25.5" customHeight="1">
      <c r="A19" s="249" t="s">
        <v>98</v>
      </c>
      <c r="B19" s="250">
        <v>0</v>
      </c>
      <c r="C19" s="250">
        <v>0</v>
      </c>
      <c r="D19" s="250">
        <v>0</v>
      </c>
      <c r="E19" s="250">
        <v>0</v>
      </c>
      <c r="F19" s="307">
        <v>0</v>
      </c>
      <c r="G19" s="307">
        <v>0</v>
      </c>
      <c r="H19" s="259"/>
      <c r="I19" s="251"/>
      <c r="J19" s="304"/>
      <c r="K19" s="255"/>
      <c r="L19" s="255"/>
      <c r="M19" s="255"/>
      <c r="N19" s="255"/>
      <c r="O19" s="255"/>
    </row>
    <row r="20" spans="1:19" s="248" customFormat="1" ht="25.5" customHeight="1">
      <c r="A20" s="249" t="s">
        <v>99</v>
      </c>
      <c r="B20" s="250">
        <v>0</v>
      </c>
      <c r="C20" s="250">
        <v>0</v>
      </c>
      <c r="D20" s="250">
        <v>0</v>
      </c>
      <c r="E20" s="250">
        <v>0</v>
      </c>
      <c r="F20" s="307">
        <v>0</v>
      </c>
      <c r="G20" s="307">
        <v>0</v>
      </c>
      <c r="H20" s="259"/>
      <c r="I20" s="251"/>
      <c r="J20" s="304"/>
    </row>
    <row r="21" spans="1:19" s="248" customFormat="1" ht="25.5" customHeight="1">
      <c r="A21" s="249" t="s">
        <v>100</v>
      </c>
      <c r="B21" s="250">
        <v>0</v>
      </c>
      <c r="C21" s="250">
        <v>0</v>
      </c>
      <c r="D21" s="250">
        <v>0</v>
      </c>
      <c r="E21" s="250">
        <v>0</v>
      </c>
      <c r="F21" s="307">
        <v>0</v>
      </c>
      <c r="G21" s="307">
        <v>0</v>
      </c>
      <c r="H21" s="259"/>
      <c r="I21" s="251"/>
      <c r="J21" s="304"/>
    </row>
    <row r="22" spans="1:19" s="248" customFormat="1" ht="25.5" customHeight="1">
      <c r="A22" s="261"/>
      <c r="B22" s="250"/>
      <c r="C22" s="250"/>
      <c r="D22" s="250"/>
      <c r="E22" s="250"/>
      <c r="F22" s="307"/>
      <c r="G22" s="307"/>
      <c r="H22" s="259"/>
      <c r="I22" s="259"/>
      <c r="J22" s="304"/>
    </row>
    <row r="23" spans="1:19" s="248" customFormat="1" ht="25.5" customHeight="1">
      <c r="A23" s="263" t="s">
        <v>101</v>
      </c>
      <c r="B23" s="308">
        <f t="shared" ref="B23:G23" si="1">SUM(B25:B29)</f>
        <v>9402231998.0699997</v>
      </c>
      <c r="C23" s="308">
        <f t="shared" si="1"/>
        <v>9028326994.4799995</v>
      </c>
      <c r="D23" s="308">
        <f t="shared" si="1"/>
        <v>9540127609.25</v>
      </c>
      <c r="E23" s="308">
        <f t="shared" si="1"/>
        <v>10282111392</v>
      </c>
      <c r="F23" s="308">
        <f t="shared" si="1"/>
        <v>11952537405</v>
      </c>
      <c r="G23" s="308">
        <f t="shared" si="1"/>
        <v>12774351962</v>
      </c>
      <c r="H23" s="309"/>
      <c r="I23" s="259"/>
      <c r="J23" s="304"/>
    </row>
    <row r="24" spans="1:19" s="248" customFormat="1" ht="25.5" customHeight="1">
      <c r="A24" s="263"/>
      <c r="B24" s="308"/>
      <c r="C24" s="308"/>
      <c r="D24" s="308"/>
      <c r="E24" s="308"/>
      <c r="F24" s="308"/>
      <c r="G24" s="308"/>
      <c r="H24" s="309"/>
      <c r="I24" s="259"/>
      <c r="J24" s="304"/>
      <c r="K24" s="310"/>
      <c r="L24" s="310"/>
      <c r="M24" s="310"/>
      <c r="N24" s="310"/>
      <c r="O24" s="310"/>
      <c r="P24" s="310"/>
      <c r="Q24" s="311"/>
      <c r="R24" s="312"/>
      <c r="S24" s="312"/>
    </row>
    <row r="25" spans="1:19" s="248" customFormat="1" ht="25.5" customHeight="1">
      <c r="A25" s="270" t="s">
        <v>103</v>
      </c>
      <c r="B25" s="250">
        <v>7681332098.3299999</v>
      </c>
      <c r="C25" s="250">
        <v>7706222012.9899998</v>
      </c>
      <c r="D25" s="250">
        <v>7925394876.3800011</v>
      </c>
      <c r="E25" s="250">
        <v>8376402790</v>
      </c>
      <c r="F25" s="250">
        <v>9296555828</v>
      </c>
      <c r="G25" s="250">
        <v>9920131282</v>
      </c>
      <c r="H25" s="259"/>
      <c r="I25" s="251"/>
      <c r="J25" s="304"/>
      <c r="L25" s="256"/>
      <c r="M25" s="256"/>
      <c r="N25" s="256"/>
      <c r="O25" s="256"/>
      <c r="P25" s="256"/>
      <c r="Q25" s="297"/>
    </row>
    <row r="26" spans="1:19" s="248" customFormat="1" ht="25.5" customHeight="1">
      <c r="A26" s="270" t="s">
        <v>104</v>
      </c>
      <c r="B26" s="250">
        <v>1707872929.03</v>
      </c>
      <c r="C26" s="250">
        <v>1322104981.49</v>
      </c>
      <c r="D26" s="250">
        <v>1614732732.8699999</v>
      </c>
      <c r="E26" s="250">
        <v>1905708602</v>
      </c>
      <c r="F26" s="250">
        <v>2655981577</v>
      </c>
      <c r="G26" s="250">
        <v>2854220680</v>
      </c>
      <c r="H26" s="259"/>
      <c r="I26" s="259"/>
      <c r="J26" s="304"/>
      <c r="L26" s="273"/>
      <c r="M26" s="273"/>
      <c r="N26" s="273"/>
      <c r="O26" s="273"/>
      <c r="P26" s="273"/>
      <c r="Q26" s="313"/>
    </row>
    <row r="27" spans="1:19" s="248" customFormat="1" ht="25.5" customHeight="1">
      <c r="A27" s="270" t="s">
        <v>105</v>
      </c>
      <c r="B27" s="250">
        <v>2800000</v>
      </c>
      <c r="C27" s="250">
        <v>0</v>
      </c>
      <c r="D27" s="250">
        <v>0</v>
      </c>
      <c r="E27" s="250">
        <v>0</v>
      </c>
      <c r="F27" s="250">
        <v>0</v>
      </c>
      <c r="G27" s="250">
        <v>0</v>
      </c>
      <c r="H27" s="259"/>
      <c r="I27" s="259"/>
      <c r="J27" s="304"/>
    </row>
    <row r="28" spans="1:19" s="248" customFormat="1" ht="30">
      <c r="A28" s="270" t="s">
        <v>106</v>
      </c>
      <c r="B28" s="250">
        <v>0</v>
      </c>
      <c r="C28" s="250">
        <v>0</v>
      </c>
      <c r="D28" s="250">
        <v>0</v>
      </c>
      <c r="E28" s="250">
        <v>0</v>
      </c>
      <c r="F28" s="250">
        <v>0</v>
      </c>
      <c r="G28" s="250">
        <v>0</v>
      </c>
      <c r="H28" s="259"/>
      <c r="I28" s="251"/>
      <c r="J28" s="304"/>
      <c r="K28" s="314"/>
      <c r="M28" s="255"/>
    </row>
    <row r="29" spans="1:19" s="248" customFormat="1" ht="25.5" customHeight="1">
      <c r="A29" s="270" t="s">
        <v>107</v>
      </c>
      <c r="B29" s="250">
        <v>10226970.709999999</v>
      </c>
      <c r="C29" s="250">
        <v>0</v>
      </c>
      <c r="D29" s="250">
        <v>0</v>
      </c>
      <c r="E29" s="250">
        <v>0</v>
      </c>
      <c r="F29" s="250">
        <v>0</v>
      </c>
      <c r="G29" s="250">
        <v>0</v>
      </c>
      <c r="H29" s="259"/>
      <c r="I29" s="259"/>
      <c r="J29" s="304"/>
      <c r="M29" s="256"/>
    </row>
    <row r="30" spans="1:19" s="248" customFormat="1" ht="25.5" customHeight="1">
      <c r="A30" s="261"/>
      <c r="B30" s="250"/>
      <c r="C30" s="250"/>
      <c r="D30" s="250"/>
      <c r="E30" s="250"/>
      <c r="F30" s="307"/>
      <c r="G30" s="307"/>
      <c r="H30" s="259"/>
      <c r="I30" s="259"/>
      <c r="J30" s="304"/>
    </row>
    <row r="31" spans="1:19" s="248" customFormat="1" ht="25.5" customHeight="1">
      <c r="A31" s="245" t="s">
        <v>108</v>
      </c>
      <c r="B31" s="246">
        <f>B32</f>
        <v>436260960</v>
      </c>
      <c r="C31" s="246">
        <f>SUM(C32)</f>
        <v>600000000</v>
      </c>
      <c r="D31" s="246">
        <f>SUM(D32)</f>
        <v>0</v>
      </c>
      <c r="E31" s="246">
        <f>SUM(E32)</f>
        <v>300000000</v>
      </c>
      <c r="F31" s="246">
        <v>150000000</v>
      </c>
      <c r="G31" s="246">
        <f>G32</f>
        <v>0</v>
      </c>
      <c r="H31" s="259"/>
      <c r="I31" s="259"/>
      <c r="J31" s="304"/>
    </row>
    <row r="32" spans="1:19" s="248" customFormat="1" ht="25.5" customHeight="1">
      <c r="A32" s="270" t="s">
        <v>109</v>
      </c>
      <c r="B32" s="250">
        <v>436260960</v>
      </c>
      <c r="C32" s="250">
        <v>600000000</v>
      </c>
      <c r="D32" s="250">
        <v>0</v>
      </c>
      <c r="E32" s="250">
        <v>300000000</v>
      </c>
      <c r="F32" s="307">
        <v>150000000</v>
      </c>
      <c r="G32" s="307">
        <v>0</v>
      </c>
      <c r="H32" s="259"/>
      <c r="I32" s="251"/>
      <c r="J32" s="304"/>
    </row>
    <row r="33" spans="1:11" s="248" customFormat="1" ht="25.5" customHeight="1">
      <c r="A33" s="261"/>
      <c r="B33" s="315"/>
      <c r="C33" s="315"/>
      <c r="D33" s="315"/>
      <c r="E33" s="315"/>
      <c r="F33" s="307"/>
      <c r="G33" s="307"/>
      <c r="H33" s="259"/>
      <c r="I33" s="259"/>
      <c r="J33" s="304"/>
    </row>
    <row r="34" spans="1:11" s="248" customFormat="1" ht="25.5" customHeight="1">
      <c r="A34" s="245" t="s">
        <v>121</v>
      </c>
      <c r="B34" s="246">
        <f t="shared" ref="B34:G34" si="2">B9+B23+B31</f>
        <v>18678011716.68</v>
      </c>
      <c r="C34" s="246">
        <f t="shared" si="2"/>
        <v>17933006466.150002</v>
      </c>
      <c r="D34" s="246">
        <f t="shared" si="2"/>
        <v>18426808427.029999</v>
      </c>
      <c r="E34" s="246">
        <f t="shared" si="2"/>
        <v>21360885083</v>
      </c>
      <c r="F34" s="246">
        <f t="shared" si="2"/>
        <v>25152155532</v>
      </c>
      <c r="G34" s="246">
        <f t="shared" si="2"/>
        <v>25447338948</v>
      </c>
      <c r="H34" s="259"/>
      <c r="I34" s="259"/>
      <c r="J34" s="304"/>
      <c r="K34" s="316"/>
    </row>
    <row r="35" spans="1:11" s="248" customFormat="1" ht="25.5" customHeight="1">
      <c r="A35" s="261"/>
      <c r="B35" s="250"/>
      <c r="C35" s="250"/>
      <c r="D35" s="250"/>
      <c r="E35" s="250"/>
      <c r="F35" s="307"/>
      <c r="G35" s="307"/>
      <c r="H35" s="259"/>
      <c r="I35" s="259"/>
      <c r="J35" s="259"/>
      <c r="K35" s="255"/>
    </row>
    <row r="36" spans="1:11" s="248" customFormat="1" ht="25.5" customHeight="1">
      <c r="A36" s="245" t="s">
        <v>68</v>
      </c>
      <c r="B36" s="250"/>
      <c r="C36" s="250"/>
      <c r="D36" s="250"/>
      <c r="E36" s="250"/>
      <c r="F36" s="307"/>
      <c r="G36" s="307"/>
      <c r="H36" s="259"/>
      <c r="I36" s="259"/>
      <c r="J36" s="259"/>
    </row>
    <row r="37" spans="1:11" s="248" customFormat="1" ht="45" customHeight="1">
      <c r="A37" s="272" t="s">
        <v>111</v>
      </c>
      <c r="B37" s="250">
        <v>0</v>
      </c>
      <c r="C37" s="250">
        <v>0</v>
      </c>
      <c r="D37" s="250">
        <v>0</v>
      </c>
      <c r="E37" s="250">
        <v>0</v>
      </c>
      <c r="F37" s="307">
        <v>0</v>
      </c>
      <c r="G37" s="307">
        <v>0</v>
      </c>
      <c r="H37" s="259"/>
      <c r="I37" s="251"/>
      <c r="J37" s="259"/>
    </row>
    <row r="38" spans="1:11" s="248" customFormat="1" ht="39.75" customHeight="1">
      <c r="A38" s="272" t="s">
        <v>112</v>
      </c>
      <c r="B38" s="250">
        <v>0</v>
      </c>
      <c r="C38" s="250">
        <v>0</v>
      </c>
      <c r="D38" s="250">
        <v>0</v>
      </c>
      <c r="E38" s="250">
        <v>0</v>
      </c>
      <c r="F38" s="317">
        <v>0</v>
      </c>
      <c r="G38" s="317">
        <v>0</v>
      </c>
      <c r="H38" s="259"/>
      <c r="I38" s="259"/>
      <c r="J38" s="259"/>
    </row>
    <row r="39" spans="1:11" s="248" customFormat="1" ht="25.5" customHeight="1" thickBot="1">
      <c r="A39" s="318" t="s">
        <v>113</v>
      </c>
      <c r="B39" s="319">
        <f t="shared" ref="B39:E39" si="3">B37</f>
        <v>0</v>
      </c>
      <c r="C39" s="319">
        <f t="shared" si="3"/>
        <v>0</v>
      </c>
      <c r="D39" s="319">
        <f t="shared" si="3"/>
        <v>0</v>
      </c>
      <c r="E39" s="319">
        <f t="shared" si="3"/>
        <v>0</v>
      </c>
      <c r="F39" s="320">
        <f>F37</f>
        <v>0</v>
      </c>
      <c r="G39" s="320">
        <f>G37</f>
        <v>0</v>
      </c>
      <c r="H39" s="259"/>
      <c r="I39" s="259"/>
      <c r="J39" s="259"/>
    </row>
    <row r="41" spans="1:11" ht="14.25" customHeight="1"/>
    <row r="43" spans="1:11">
      <c r="B43" s="321"/>
      <c r="C43" s="321"/>
      <c r="D43" s="321"/>
      <c r="E43" s="321"/>
      <c r="F43" s="321"/>
      <c r="G43" s="321"/>
    </row>
  </sheetData>
  <mergeCells count="19">
    <mergeCell ref="A23:A24"/>
    <mergeCell ref="H23:H24"/>
    <mergeCell ref="K24:P24"/>
    <mergeCell ref="K7:P7"/>
    <mergeCell ref="J14:J15"/>
    <mergeCell ref="K14:K15"/>
    <mergeCell ref="L14:L15"/>
    <mergeCell ref="M14:M15"/>
    <mergeCell ref="N14:N15"/>
    <mergeCell ref="A3:G3"/>
    <mergeCell ref="A4:G4"/>
    <mergeCell ref="A5:G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6:F11"/>
  <sheetViews>
    <sheetView workbookViewId="0">
      <selection activeCell="B28" sqref="B28"/>
    </sheetView>
  </sheetViews>
  <sheetFormatPr baseColWidth="10" defaultRowHeight="15"/>
  <cols>
    <col min="6" max="6" width="12.7109375" bestFit="1" customWidth="1"/>
  </cols>
  <sheetData>
    <row r="6" spans="6:6">
      <c r="F6" s="108">
        <v>19257801</v>
      </c>
    </row>
    <row r="7" spans="6:6">
      <c r="F7" s="108">
        <v>352430589</v>
      </c>
    </row>
    <row r="8" spans="6:6">
      <c r="F8" s="108">
        <v>655338569</v>
      </c>
    </row>
    <row r="9" spans="6:6">
      <c r="F9" s="108">
        <v>6073910</v>
      </c>
    </row>
    <row r="10" spans="6:6">
      <c r="F10" s="108">
        <v>911007</v>
      </c>
    </row>
    <row r="11" spans="6:6">
      <c r="F11" s="108">
        <f>SUM(F6:F10)</f>
        <v>1034011876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5"/>
  <sheetViews>
    <sheetView topLeftCell="A26" zoomScale="70" zoomScaleNormal="70" workbookViewId="0">
      <selection activeCell="N65" sqref="N65"/>
    </sheetView>
  </sheetViews>
  <sheetFormatPr baseColWidth="10" defaultColWidth="11.42578125" defaultRowHeight="14.25"/>
  <cols>
    <col min="1" max="3" width="11.42578125" style="8"/>
    <col min="4" max="4" width="59.85546875" style="8" customWidth="1"/>
    <col min="5" max="5" width="24.85546875" style="8" customWidth="1"/>
    <col min="6" max="6" width="25.28515625" style="8" customWidth="1"/>
    <col min="7" max="7" width="24.85546875" style="8" customWidth="1"/>
    <col min="8" max="10" width="25.5703125" style="8" bestFit="1" customWidth="1"/>
    <col min="11" max="11" width="17.28515625" style="33" bestFit="1" customWidth="1"/>
    <col min="12" max="12" width="20.42578125" style="33" bestFit="1" customWidth="1"/>
    <col min="13" max="13" width="11.42578125" style="33"/>
    <col min="14" max="14" width="19.140625" style="33" bestFit="1" customWidth="1"/>
    <col min="15" max="16384" width="11.42578125" style="8"/>
  </cols>
  <sheetData>
    <row r="1" spans="1:14" ht="15.75" thickBot="1">
      <c r="A1" s="7"/>
      <c r="B1" s="7"/>
      <c r="C1" s="7"/>
      <c r="D1" s="7"/>
      <c r="E1" s="7"/>
      <c r="F1" s="7"/>
      <c r="G1" s="7"/>
      <c r="H1" s="7"/>
      <c r="I1" s="7"/>
      <c r="J1" s="7"/>
    </row>
    <row r="2" spans="1:14" ht="15">
      <c r="B2" s="176" t="s">
        <v>0</v>
      </c>
      <c r="C2" s="177"/>
      <c r="D2" s="177"/>
      <c r="E2" s="177"/>
      <c r="F2" s="177"/>
      <c r="G2" s="177"/>
      <c r="H2" s="177"/>
      <c r="I2" s="177"/>
      <c r="J2" s="178"/>
    </row>
    <row r="3" spans="1:14" ht="39.75" customHeight="1">
      <c r="B3" s="179" t="s">
        <v>4</v>
      </c>
      <c r="C3" s="180"/>
      <c r="D3" s="180"/>
      <c r="E3" s="180"/>
      <c r="F3" s="180"/>
      <c r="G3" s="180"/>
      <c r="H3" s="180"/>
      <c r="I3" s="180"/>
      <c r="J3" s="181"/>
    </row>
    <row r="4" spans="1:14" ht="15">
      <c r="B4" s="179" t="s">
        <v>74</v>
      </c>
      <c r="C4" s="180"/>
      <c r="D4" s="180"/>
      <c r="E4" s="180"/>
      <c r="F4" s="180"/>
      <c r="G4" s="180"/>
      <c r="H4" s="180"/>
      <c r="I4" s="180"/>
      <c r="J4" s="181"/>
    </row>
    <row r="5" spans="1:14" ht="15.75" thickBot="1">
      <c r="B5" s="182" t="s">
        <v>1</v>
      </c>
      <c r="C5" s="183"/>
      <c r="D5" s="183"/>
      <c r="E5" s="183"/>
      <c r="F5" s="183"/>
      <c r="G5" s="183"/>
      <c r="H5" s="183"/>
      <c r="I5" s="183"/>
      <c r="J5" s="184"/>
    </row>
    <row r="6" spans="1:14" ht="15.75" thickBot="1">
      <c r="B6" s="185"/>
      <c r="C6" s="186"/>
      <c r="D6" s="187"/>
      <c r="E6" s="188" t="s">
        <v>5</v>
      </c>
      <c r="F6" s="189"/>
      <c r="G6" s="189"/>
      <c r="H6" s="189"/>
      <c r="I6" s="190"/>
      <c r="J6" s="191" t="s">
        <v>6</v>
      </c>
    </row>
    <row r="7" spans="1:14" ht="15">
      <c r="B7" s="194" t="s">
        <v>3</v>
      </c>
      <c r="C7" s="195"/>
      <c r="D7" s="196"/>
      <c r="E7" s="191" t="s">
        <v>8</v>
      </c>
      <c r="F7" s="191" t="s">
        <v>9</v>
      </c>
      <c r="G7" s="191" t="s">
        <v>10</v>
      </c>
      <c r="H7" s="191" t="s">
        <v>2</v>
      </c>
      <c r="I7" s="191" t="s">
        <v>11</v>
      </c>
      <c r="J7" s="192"/>
      <c r="L7" s="191" t="s">
        <v>2</v>
      </c>
    </row>
    <row r="8" spans="1:14" ht="15.75" thickBot="1">
      <c r="B8" s="199" t="s">
        <v>7</v>
      </c>
      <c r="C8" s="200"/>
      <c r="D8" s="201"/>
      <c r="E8" s="193"/>
      <c r="F8" s="193"/>
      <c r="G8" s="193"/>
      <c r="H8" s="193"/>
      <c r="I8" s="193"/>
      <c r="J8" s="193"/>
      <c r="L8" s="193"/>
    </row>
    <row r="9" spans="1:14" ht="15">
      <c r="B9" s="202"/>
      <c r="C9" s="203"/>
      <c r="D9" s="204"/>
      <c r="E9" s="12"/>
      <c r="F9" s="12"/>
      <c r="G9" s="12"/>
      <c r="H9" s="12"/>
      <c r="I9" s="12"/>
      <c r="J9" s="12"/>
      <c r="L9" s="12"/>
    </row>
    <row r="10" spans="1:14" ht="15">
      <c r="B10" s="205" t="s">
        <v>12</v>
      </c>
      <c r="C10" s="206"/>
      <c r="D10" s="207"/>
      <c r="E10" s="12"/>
      <c r="F10" s="12"/>
      <c r="G10" s="12"/>
      <c r="H10" s="12"/>
      <c r="I10" s="12"/>
      <c r="J10" s="12"/>
      <c r="L10" s="12"/>
    </row>
    <row r="11" spans="1:14" ht="15">
      <c r="B11" s="23"/>
      <c r="C11" s="197" t="s">
        <v>13</v>
      </c>
      <c r="D11" s="198"/>
      <c r="E11" s="17">
        <v>873182344</v>
      </c>
      <c r="F11" s="17">
        <f t="shared" ref="F11:F17" si="0">G11-E11</f>
        <v>104710379</v>
      </c>
      <c r="G11" s="45">
        <v>977892723</v>
      </c>
      <c r="H11" s="17">
        <v>975511142.89999998</v>
      </c>
      <c r="I11" s="17">
        <v>975511142.89999998</v>
      </c>
      <c r="J11" s="17">
        <f t="shared" ref="J11:J35" si="1">+I11-E11</f>
        <v>102328798.89999998</v>
      </c>
      <c r="L11" s="17">
        <v>734912729.96000016</v>
      </c>
      <c r="N11" s="33">
        <f>H11-L11</f>
        <v>240598412.93999982</v>
      </c>
    </row>
    <row r="12" spans="1:14" ht="15">
      <c r="B12" s="26"/>
      <c r="C12" s="208" t="s">
        <v>14</v>
      </c>
      <c r="D12" s="209"/>
      <c r="E12" s="19">
        <v>0</v>
      </c>
      <c r="F12" s="19">
        <f t="shared" si="0"/>
        <v>0</v>
      </c>
      <c r="G12" s="46">
        <v>0</v>
      </c>
      <c r="H12" s="19">
        <v>0</v>
      </c>
      <c r="I12" s="19">
        <v>0</v>
      </c>
      <c r="J12" s="19">
        <f t="shared" si="1"/>
        <v>0</v>
      </c>
      <c r="L12" s="19">
        <v>0</v>
      </c>
      <c r="N12" s="33">
        <f t="shared" ref="N12:N35" si="2">H12-L12</f>
        <v>0</v>
      </c>
    </row>
    <row r="13" spans="1:14" ht="15">
      <c r="B13" s="26"/>
      <c r="C13" s="208" t="s">
        <v>15</v>
      </c>
      <c r="D13" s="209"/>
      <c r="E13" s="19">
        <v>0</v>
      </c>
      <c r="F13" s="19">
        <f t="shared" si="0"/>
        <v>0</v>
      </c>
      <c r="G13" s="46">
        <v>0</v>
      </c>
      <c r="H13" s="19">
        <v>0</v>
      </c>
      <c r="I13" s="19">
        <v>0</v>
      </c>
      <c r="J13" s="19">
        <f t="shared" si="1"/>
        <v>0</v>
      </c>
      <c r="L13" s="19">
        <v>0</v>
      </c>
      <c r="N13" s="33">
        <f t="shared" si="2"/>
        <v>0</v>
      </c>
    </row>
    <row r="14" spans="1:14" ht="15">
      <c r="B14" s="26"/>
      <c r="C14" s="208" t="s">
        <v>16</v>
      </c>
      <c r="D14" s="209"/>
      <c r="E14" s="19">
        <v>432782324</v>
      </c>
      <c r="F14" s="19">
        <f t="shared" si="0"/>
        <v>54660603</v>
      </c>
      <c r="G14" s="46">
        <v>487442927</v>
      </c>
      <c r="H14" s="19">
        <v>493535593.58999997</v>
      </c>
      <c r="I14" s="19">
        <v>493535593.58999997</v>
      </c>
      <c r="J14" s="19">
        <f t="shared" si="1"/>
        <v>60753269.589999974</v>
      </c>
      <c r="K14" s="42"/>
      <c r="L14" s="19">
        <v>372068791.25</v>
      </c>
      <c r="N14" s="33">
        <f t="shared" si="2"/>
        <v>121466802.33999997</v>
      </c>
    </row>
    <row r="15" spans="1:14" ht="15">
      <c r="B15" s="26"/>
      <c r="C15" s="208" t="s">
        <v>17</v>
      </c>
      <c r="D15" s="209"/>
      <c r="E15" s="19">
        <v>5221810</v>
      </c>
      <c r="F15" s="19">
        <f t="shared" si="0"/>
        <v>7469282</v>
      </c>
      <c r="G15" s="46">
        <v>12691092</v>
      </c>
      <c r="H15" s="19">
        <v>12691092.15</v>
      </c>
      <c r="I15" s="19">
        <v>12691092.15</v>
      </c>
      <c r="J15" s="19">
        <f t="shared" si="1"/>
        <v>7469282.1500000004</v>
      </c>
      <c r="K15" s="42"/>
      <c r="L15" s="19">
        <v>7051127.0800000001</v>
      </c>
      <c r="N15" s="33">
        <f t="shared" si="2"/>
        <v>5639965.0700000003</v>
      </c>
    </row>
    <row r="16" spans="1:14" ht="15">
      <c r="B16" s="23"/>
      <c r="C16" s="197" t="s">
        <v>18</v>
      </c>
      <c r="D16" s="198"/>
      <c r="E16" s="19">
        <v>543779160</v>
      </c>
      <c r="F16" s="19">
        <f t="shared" si="0"/>
        <v>-310412598.26999998</v>
      </c>
      <c r="G16" s="46">
        <v>233366561.72999999</v>
      </c>
      <c r="H16" s="19">
        <v>216771695.97</v>
      </c>
      <c r="I16" s="19">
        <v>216771695.97</v>
      </c>
      <c r="J16" s="19">
        <f t="shared" si="1"/>
        <v>-327007464.02999997</v>
      </c>
      <c r="K16" s="42"/>
      <c r="L16" s="19">
        <v>168484763.97999999</v>
      </c>
      <c r="N16" s="33">
        <f t="shared" si="2"/>
        <v>48286931.99000001</v>
      </c>
    </row>
    <row r="17" spans="2:14" ht="15">
      <c r="B17" s="23"/>
      <c r="C17" s="197" t="s">
        <v>19</v>
      </c>
      <c r="D17" s="198"/>
      <c r="E17" s="19">
        <v>0</v>
      </c>
      <c r="F17" s="19">
        <f t="shared" si="0"/>
        <v>0</v>
      </c>
      <c r="G17" s="19">
        <v>0</v>
      </c>
      <c r="H17" s="19">
        <v>0</v>
      </c>
      <c r="I17" s="19">
        <v>0</v>
      </c>
      <c r="J17" s="19">
        <f t="shared" si="1"/>
        <v>0</v>
      </c>
      <c r="K17" s="42"/>
      <c r="L17" s="19">
        <v>0</v>
      </c>
      <c r="N17" s="33">
        <f t="shared" si="2"/>
        <v>0</v>
      </c>
    </row>
    <row r="18" spans="2:14" ht="31.5" customHeight="1">
      <c r="B18" s="2"/>
      <c r="C18" s="210" t="s">
        <v>72</v>
      </c>
      <c r="D18" s="211"/>
      <c r="E18" s="13">
        <f t="shared" ref="E18:J18" si="3">SUM(E19:E29)</f>
        <v>4976041135</v>
      </c>
      <c r="F18" s="14">
        <f t="shared" si="3"/>
        <v>467072508</v>
      </c>
      <c r="G18" s="48">
        <f t="shared" si="3"/>
        <v>5443113643</v>
      </c>
      <c r="H18" s="14">
        <f t="shared" si="3"/>
        <v>5443113642.79</v>
      </c>
      <c r="I18" s="14">
        <f t="shared" si="3"/>
        <v>5443113642.79</v>
      </c>
      <c r="J18" s="14">
        <f t="shared" si="3"/>
        <v>467072507.78999996</v>
      </c>
      <c r="K18" s="42"/>
      <c r="L18" s="14">
        <f t="shared" ref="L18" si="4">SUM(L19:L29)</f>
        <v>4208318891.79</v>
      </c>
      <c r="N18" s="33">
        <f t="shared" si="2"/>
        <v>1234794751</v>
      </c>
    </row>
    <row r="19" spans="2:14" ht="15" customHeight="1">
      <c r="B19" s="2"/>
      <c r="C19" s="9"/>
      <c r="D19" s="10" t="s">
        <v>20</v>
      </c>
      <c r="E19" s="12">
        <v>3912768088</v>
      </c>
      <c r="F19" s="12">
        <f>G19-E19</f>
        <v>174940860</v>
      </c>
      <c r="G19" s="12">
        <v>4087708948</v>
      </c>
      <c r="H19" s="12">
        <v>4087708947.79</v>
      </c>
      <c r="I19" s="12">
        <v>4087708947.79</v>
      </c>
      <c r="J19" s="12">
        <f t="shared" si="1"/>
        <v>174940859.78999996</v>
      </c>
      <c r="K19" s="42"/>
      <c r="L19" s="12">
        <v>3152542600.79</v>
      </c>
      <c r="N19" s="33">
        <f t="shared" si="2"/>
        <v>935166347</v>
      </c>
    </row>
    <row r="20" spans="2:14" ht="15">
      <c r="B20" s="2"/>
      <c r="C20" s="9"/>
      <c r="D20" s="10" t="s">
        <v>21</v>
      </c>
      <c r="E20" s="12">
        <v>195013759</v>
      </c>
      <c r="F20" s="12">
        <f t="shared" ref="F20:F29" si="5">G20-E20</f>
        <v>8479271</v>
      </c>
      <c r="G20" s="12">
        <v>203493030</v>
      </c>
      <c r="H20" s="12">
        <v>203493030</v>
      </c>
      <c r="I20" s="12">
        <v>203493030</v>
      </c>
      <c r="J20" s="12">
        <f t="shared" si="1"/>
        <v>8479271</v>
      </c>
      <c r="K20" s="42"/>
      <c r="L20" s="12">
        <v>156910327</v>
      </c>
      <c r="N20" s="33">
        <f t="shared" si="2"/>
        <v>46582703</v>
      </c>
    </row>
    <row r="21" spans="2:14" ht="15">
      <c r="B21" s="2"/>
      <c r="C21" s="9"/>
      <c r="D21" s="10" t="s">
        <v>22</v>
      </c>
      <c r="E21" s="12">
        <v>226326609</v>
      </c>
      <c r="F21" s="12">
        <f t="shared" si="5"/>
        <v>-869892</v>
      </c>
      <c r="G21" s="12">
        <v>225456717</v>
      </c>
      <c r="H21" s="12">
        <v>225456717</v>
      </c>
      <c r="I21" s="12">
        <v>225456717</v>
      </c>
      <c r="J21" s="12">
        <f t="shared" si="1"/>
        <v>-869892</v>
      </c>
      <c r="K21" s="42"/>
      <c r="L21" s="12">
        <v>167942927</v>
      </c>
      <c r="N21" s="33">
        <f t="shared" si="2"/>
        <v>57513790</v>
      </c>
    </row>
    <row r="22" spans="2:14" ht="15">
      <c r="B22" s="2"/>
      <c r="C22" s="9"/>
      <c r="D22" s="10" t="s">
        <v>23</v>
      </c>
      <c r="E22" s="12">
        <v>0</v>
      </c>
      <c r="F22" s="12">
        <f t="shared" si="5"/>
        <v>0</v>
      </c>
      <c r="G22" s="12">
        <v>0</v>
      </c>
      <c r="H22" s="12">
        <v>0</v>
      </c>
      <c r="I22" s="12">
        <v>0</v>
      </c>
      <c r="J22" s="12">
        <f t="shared" si="1"/>
        <v>0</v>
      </c>
      <c r="K22" s="42"/>
      <c r="L22" s="12">
        <v>0</v>
      </c>
      <c r="N22" s="33">
        <f t="shared" si="2"/>
        <v>0</v>
      </c>
    </row>
    <row r="23" spans="2:14" ht="15">
      <c r="B23" s="2"/>
      <c r="C23" s="9"/>
      <c r="D23" s="10" t="s">
        <v>24</v>
      </c>
      <c r="E23" s="12">
        <v>0</v>
      </c>
      <c r="F23" s="12">
        <f t="shared" si="5"/>
        <v>0</v>
      </c>
      <c r="G23" s="12">
        <v>0</v>
      </c>
      <c r="H23" s="12">
        <v>0</v>
      </c>
      <c r="I23" s="12">
        <v>0</v>
      </c>
      <c r="J23" s="12">
        <f t="shared" si="1"/>
        <v>0</v>
      </c>
      <c r="K23" s="42"/>
      <c r="L23" s="12">
        <v>0</v>
      </c>
      <c r="N23" s="33">
        <f t="shared" si="2"/>
        <v>0</v>
      </c>
    </row>
    <row r="24" spans="2:14" ht="15" customHeight="1">
      <c r="B24" s="2"/>
      <c r="C24" s="9"/>
      <c r="D24" s="10" t="s">
        <v>25</v>
      </c>
      <c r="E24" s="12">
        <v>149610783</v>
      </c>
      <c r="F24" s="12">
        <f t="shared" si="5"/>
        <v>-17378690</v>
      </c>
      <c r="G24" s="12">
        <v>132232093</v>
      </c>
      <c r="H24" s="12">
        <v>132232093</v>
      </c>
      <c r="I24" s="12">
        <v>132232093</v>
      </c>
      <c r="J24" s="12">
        <f t="shared" si="1"/>
        <v>-17378690</v>
      </c>
      <c r="K24" s="42"/>
      <c r="L24" s="12">
        <f>18246299+45161832+23431820</f>
        <v>86839951</v>
      </c>
      <c r="N24" s="33">
        <f t="shared" si="2"/>
        <v>45392142</v>
      </c>
    </row>
    <row r="25" spans="2:14" ht="14.25" customHeight="1">
      <c r="B25" s="2"/>
      <c r="C25" s="9"/>
      <c r="D25" s="10" t="s">
        <v>26</v>
      </c>
      <c r="E25" s="12">
        <v>0</v>
      </c>
      <c r="F25" s="12">
        <f t="shared" si="5"/>
        <v>0</v>
      </c>
      <c r="G25" s="12">
        <v>0</v>
      </c>
      <c r="H25" s="12">
        <v>0</v>
      </c>
      <c r="I25" s="12">
        <v>0</v>
      </c>
      <c r="J25" s="12">
        <f t="shared" si="1"/>
        <v>0</v>
      </c>
      <c r="K25" s="42"/>
      <c r="L25" s="12">
        <v>0</v>
      </c>
      <c r="N25" s="33">
        <f t="shared" si="2"/>
        <v>0</v>
      </c>
    </row>
    <row r="26" spans="2:14" ht="15">
      <c r="B26" s="2"/>
      <c r="C26" s="9"/>
      <c r="D26" s="10" t="s">
        <v>27</v>
      </c>
      <c r="E26" s="12">
        <v>0</v>
      </c>
      <c r="F26" s="12">
        <f t="shared" si="5"/>
        <v>0</v>
      </c>
      <c r="G26" s="12">
        <v>0</v>
      </c>
      <c r="H26" s="12">
        <v>0</v>
      </c>
      <c r="I26" s="12">
        <v>0</v>
      </c>
      <c r="J26" s="12">
        <f t="shared" si="1"/>
        <v>0</v>
      </c>
      <c r="K26" s="42"/>
      <c r="L26" s="12">
        <v>0</v>
      </c>
      <c r="N26" s="33">
        <f t="shared" si="2"/>
        <v>0</v>
      </c>
    </row>
    <row r="27" spans="2:14" ht="15">
      <c r="B27" s="2"/>
      <c r="C27" s="9"/>
      <c r="D27" s="10" t="s">
        <v>28</v>
      </c>
      <c r="E27" s="12">
        <v>241996884</v>
      </c>
      <c r="F27" s="12">
        <f t="shared" si="5"/>
        <v>67240446</v>
      </c>
      <c r="G27" s="12">
        <v>309237330</v>
      </c>
      <c r="H27" s="12">
        <v>309237330</v>
      </c>
      <c r="I27" s="12">
        <v>309237330</v>
      </c>
      <c r="J27" s="12">
        <f t="shared" si="1"/>
        <v>67240446</v>
      </c>
      <c r="K27" s="42"/>
      <c r="L27" s="12">
        <v>223907480</v>
      </c>
      <c r="N27" s="33">
        <f t="shared" si="2"/>
        <v>85329850</v>
      </c>
    </row>
    <row r="28" spans="2:14" ht="15">
      <c r="B28" s="2"/>
      <c r="C28" s="9"/>
      <c r="D28" s="10" t="s">
        <v>29</v>
      </c>
      <c r="E28" s="12">
        <v>250325012</v>
      </c>
      <c r="F28" s="12">
        <f t="shared" si="5"/>
        <v>234660513</v>
      </c>
      <c r="G28" s="12">
        <v>484985525</v>
      </c>
      <c r="H28" s="12">
        <v>484985525</v>
      </c>
      <c r="I28" s="12">
        <v>484985525</v>
      </c>
      <c r="J28" s="12">
        <f t="shared" si="1"/>
        <v>234660513</v>
      </c>
      <c r="K28" s="42"/>
      <c r="L28" s="12">
        <v>420175606</v>
      </c>
      <c r="N28" s="33">
        <f t="shared" si="2"/>
        <v>64809919</v>
      </c>
    </row>
    <row r="29" spans="2:14" ht="30">
      <c r="B29" s="23"/>
      <c r="C29" s="5"/>
      <c r="D29" s="25" t="s">
        <v>30</v>
      </c>
      <c r="E29" s="17">
        <v>0</v>
      </c>
      <c r="F29" s="17">
        <f t="shared" si="5"/>
        <v>0</v>
      </c>
      <c r="G29" s="17">
        <v>0</v>
      </c>
      <c r="H29" s="17">
        <v>0</v>
      </c>
      <c r="I29" s="17">
        <v>0</v>
      </c>
      <c r="J29" s="17">
        <f t="shared" si="1"/>
        <v>0</v>
      </c>
      <c r="K29" s="42"/>
      <c r="L29" s="17">
        <v>0</v>
      </c>
      <c r="N29" s="33">
        <f t="shared" si="2"/>
        <v>0</v>
      </c>
    </row>
    <row r="30" spans="2:14" ht="40.5" customHeight="1">
      <c r="B30" s="2"/>
      <c r="C30" s="210" t="s">
        <v>31</v>
      </c>
      <c r="D30" s="211"/>
      <c r="E30" s="12">
        <f t="shared" ref="E30:J30" si="6">SUM(E31:E35)</f>
        <v>451887402</v>
      </c>
      <c r="F30" s="12">
        <f t="shared" si="6"/>
        <v>195479904</v>
      </c>
      <c r="G30" s="12">
        <f t="shared" si="6"/>
        <v>647367306</v>
      </c>
      <c r="H30" s="12">
        <f t="shared" si="6"/>
        <v>647367305.75999999</v>
      </c>
      <c r="I30" s="12">
        <f t="shared" si="6"/>
        <v>647367305.75999999</v>
      </c>
      <c r="J30" s="12">
        <f t="shared" si="6"/>
        <v>195479903.75999999</v>
      </c>
      <c r="K30" s="42"/>
      <c r="L30" s="12">
        <f t="shared" ref="L30" si="7">SUM(L31:L35)</f>
        <v>517462067.34000003</v>
      </c>
      <c r="N30" s="33">
        <f t="shared" si="2"/>
        <v>129905238.41999996</v>
      </c>
    </row>
    <row r="31" spans="2:14" ht="15">
      <c r="B31" s="2"/>
      <c r="C31" s="9"/>
      <c r="D31" s="10" t="s">
        <v>32</v>
      </c>
      <c r="E31" s="12">
        <v>2121282</v>
      </c>
      <c r="F31" s="12">
        <f>G31-E31</f>
        <v>-883127</v>
      </c>
      <c r="G31" s="47">
        <v>1238155</v>
      </c>
      <c r="H31" s="27">
        <v>1238155</v>
      </c>
      <c r="I31" s="27">
        <v>1238155</v>
      </c>
      <c r="J31" s="27">
        <f t="shared" si="1"/>
        <v>-883127</v>
      </c>
      <c r="K31" s="42"/>
      <c r="L31" s="27">
        <v>1069846</v>
      </c>
      <c r="N31" s="33">
        <f t="shared" si="2"/>
        <v>168309</v>
      </c>
    </row>
    <row r="32" spans="2:14" ht="15">
      <c r="B32" s="2"/>
      <c r="C32" s="9"/>
      <c r="D32" s="10" t="s">
        <v>33</v>
      </c>
      <c r="E32" s="12">
        <v>11514969</v>
      </c>
      <c r="F32" s="12">
        <f>G32-E32</f>
        <v>0</v>
      </c>
      <c r="G32" s="49">
        <v>11514969</v>
      </c>
      <c r="H32" s="12">
        <v>11514969</v>
      </c>
      <c r="I32" s="12">
        <v>11514969</v>
      </c>
      <c r="J32" s="12">
        <f t="shared" si="1"/>
        <v>0</v>
      </c>
      <c r="K32" s="42"/>
      <c r="L32" s="12">
        <v>8636229</v>
      </c>
      <c r="N32" s="33">
        <f t="shared" si="2"/>
        <v>2878740</v>
      </c>
    </row>
    <row r="33" spans="2:14" ht="15">
      <c r="B33" s="2"/>
      <c r="C33" s="9"/>
      <c r="D33" s="10" t="s">
        <v>34</v>
      </c>
      <c r="E33" s="12">
        <v>75700711</v>
      </c>
      <c r="F33" s="12">
        <f>G33-E33</f>
        <v>7389593</v>
      </c>
      <c r="G33" s="47">
        <v>83090304</v>
      </c>
      <c r="H33" s="27">
        <v>83090304</v>
      </c>
      <c r="I33" s="27">
        <v>83090304</v>
      </c>
      <c r="J33" s="27">
        <f t="shared" si="1"/>
        <v>7389593</v>
      </c>
      <c r="K33" s="42"/>
      <c r="L33" s="27">
        <v>63519361</v>
      </c>
      <c r="N33" s="33">
        <f t="shared" si="2"/>
        <v>19570943</v>
      </c>
    </row>
    <row r="34" spans="2:14" ht="15">
      <c r="B34" s="2"/>
      <c r="C34" s="9"/>
      <c r="D34" s="10" t="s">
        <v>35</v>
      </c>
      <c r="E34" s="12">
        <v>28982117</v>
      </c>
      <c r="F34" s="12">
        <f>G34-E34</f>
        <v>-6727214</v>
      </c>
      <c r="G34" s="49">
        <v>22254903</v>
      </c>
      <c r="H34" s="27">
        <v>22254903</v>
      </c>
      <c r="I34" s="12">
        <v>22254903</v>
      </c>
      <c r="J34" s="12">
        <f t="shared" si="1"/>
        <v>-6727214</v>
      </c>
      <c r="K34" s="42"/>
      <c r="L34" s="27">
        <v>17679543</v>
      </c>
      <c r="N34" s="33">
        <f t="shared" si="2"/>
        <v>4575360</v>
      </c>
    </row>
    <row r="35" spans="2:14" ht="15">
      <c r="B35" s="23"/>
      <c r="C35" s="5"/>
      <c r="D35" s="25" t="s">
        <v>36</v>
      </c>
      <c r="E35" s="17">
        <v>333568323</v>
      </c>
      <c r="F35" s="17">
        <f>G35-E35</f>
        <v>195700652</v>
      </c>
      <c r="G35" s="45">
        <v>529268975</v>
      </c>
      <c r="H35" s="28">
        <v>529268974.75999999</v>
      </c>
      <c r="I35" s="28">
        <v>529268974.75999999</v>
      </c>
      <c r="J35" s="28">
        <f t="shared" si="1"/>
        <v>195700651.75999999</v>
      </c>
      <c r="K35" s="42"/>
      <c r="L35" s="28">
        <v>426557088.34000003</v>
      </c>
      <c r="N35" s="33">
        <f t="shared" si="2"/>
        <v>102711886.41999996</v>
      </c>
    </row>
    <row r="36" spans="2:14" ht="15">
      <c r="B36" s="26"/>
      <c r="C36" s="208" t="s">
        <v>37</v>
      </c>
      <c r="D36" s="209"/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42"/>
      <c r="L36" s="42"/>
    </row>
    <row r="37" spans="2:14" ht="15">
      <c r="B37" s="2"/>
      <c r="C37" s="210" t="s">
        <v>38</v>
      </c>
      <c r="D37" s="211"/>
      <c r="E37" s="12">
        <f t="shared" ref="E37:J37" si="8">+E38</f>
        <v>0</v>
      </c>
      <c r="F37" s="12">
        <f t="shared" si="8"/>
        <v>0</v>
      </c>
      <c r="G37" s="12">
        <f t="shared" si="8"/>
        <v>0</v>
      </c>
      <c r="H37" s="12">
        <f t="shared" si="8"/>
        <v>0</v>
      </c>
      <c r="I37" s="12">
        <f t="shared" si="8"/>
        <v>0</v>
      </c>
      <c r="J37" s="12">
        <f t="shared" si="8"/>
        <v>0</v>
      </c>
      <c r="K37" s="42"/>
      <c r="L37" s="42"/>
    </row>
    <row r="38" spans="2:14" ht="15">
      <c r="B38" s="23"/>
      <c r="C38" s="5"/>
      <c r="D38" s="25" t="s">
        <v>39</v>
      </c>
      <c r="E38" s="17">
        <v>0</v>
      </c>
      <c r="F38" s="18">
        <v>0</v>
      </c>
      <c r="G38" s="18">
        <f>+E38+F38</f>
        <v>0</v>
      </c>
      <c r="H38" s="18">
        <v>0</v>
      </c>
      <c r="I38" s="18">
        <v>0</v>
      </c>
      <c r="J38" s="18">
        <f>+I38-E38</f>
        <v>0</v>
      </c>
      <c r="K38" s="42"/>
      <c r="L38" s="42"/>
    </row>
    <row r="39" spans="2:14" ht="15">
      <c r="B39" s="2"/>
      <c r="C39" s="210" t="s">
        <v>40</v>
      </c>
      <c r="D39" s="211"/>
      <c r="E39" s="12">
        <f t="shared" ref="E39:J39" si="9">SUM(E40:E41)</f>
        <v>0</v>
      </c>
      <c r="F39" s="12">
        <f t="shared" si="9"/>
        <v>0</v>
      </c>
      <c r="G39" s="12">
        <f t="shared" si="9"/>
        <v>0</v>
      </c>
      <c r="H39" s="12">
        <f t="shared" si="9"/>
        <v>0</v>
      </c>
      <c r="I39" s="12">
        <f t="shared" si="9"/>
        <v>0</v>
      </c>
      <c r="J39" s="12">
        <f t="shared" si="9"/>
        <v>0</v>
      </c>
      <c r="K39" s="42"/>
      <c r="L39" s="42"/>
    </row>
    <row r="40" spans="2:14" ht="15">
      <c r="B40" s="2"/>
      <c r="C40" s="9"/>
      <c r="D40" s="10" t="s">
        <v>41</v>
      </c>
      <c r="E40" s="12">
        <v>0</v>
      </c>
      <c r="F40" s="12">
        <v>0</v>
      </c>
      <c r="G40" s="12">
        <f>+E40+F40</f>
        <v>0</v>
      </c>
      <c r="H40" s="12">
        <v>0</v>
      </c>
      <c r="I40" s="12">
        <v>0</v>
      </c>
      <c r="J40" s="12">
        <f>+I40-E40</f>
        <v>0</v>
      </c>
      <c r="K40" s="42"/>
      <c r="L40" s="42"/>
    </row>
    <row r="41" spans="2:14" ht="15">
      <c r="B41" s="23"/>
      <c r="C41" s="5"/>
      <c r="D41" s="25" t="s">
        <v>42</v>
      </c>
      <c r="E41" s="17">
        <v>0</v>
      </c>
      <c r="F41" s="18">
        <v>0</v>
      </c>
      <c r="G41" s="18">
        <f>+E41+F41</f>
        <v>0</v>
      </c>
      <c r="H41" s="18">
        <v>0</v>
      </c>
      <c r="I41" s="18">
        <v>0</v>
      </c>
      <c r="J41" s="18">
        <f>+I41-E41</f>
        <v>0</v>
      </c>
      <c r="K41" s="42"/>
      <c r="L41" s="42"/>
    </row>
    <row r="42" spans="2:14" ht="15.75" thickBot="1">
      <c r="B42" s="3"/>
      <c r="C42" s="1"/>
      <c r="D42" s="11"/>
      <c r="E42" s="12"/>
      <c r="F42" s="12"/>
      <c r="G42" s="12"/>
      <c r="H42" s="12"/>
      <c r="I42" s="12"/>
      <c r="J42" s="12"/>
      <c r="K42" s="42"/>
      <c r="L42" s="43"/>
    </row>
    <row r="43" spans="2:14" ht="31.5" customHeight="1" thickBot="1">
      <c r="B43" s="212" t="s">
        <v>73</v>
      </c>
      <c r="C43" s="213"/>
      <c r="D43" s="214"/>
      <c r="E43" s="24">
        <f t="shared" ref="E43:J43" si="10">+E11+E12+E13+E14+E15+E16+E17+E18+E30+E36+E37+E39</f>
        <v>7282894175</v>
      </c>
      <c r="F43" s="24">
        <f>+F11+F12+F13+F14+F15+F16+F17+F18+F30+F36+F37+F39</f>
        <v>518980077.73000002</v>
      </c>
      <c r="G43" s="24">
        <f t="shared" si="10"/>
        <v>7801874252.7299995</v>
      </c>
      <c r="H43" s="24">
        <f>+H11+H12+H13+H14+H15+H16+H17+H18+H30+H36+H37+H39</f>
        <v>7788990473.1599998</v>
      </c>
      <c r="I43" s="24">
        <f>+I11+I12+I13+I14+I15+I16+I17+I18+I30+I36+I37+I39</f>
        <v>7788990473.1599998</v>
      </c>
      <c r="J43" s="24">
        <f t="shared" si="10"/>
        <v>506096298.15999997</v>
      </c>
      <c r="K43" s="42"/>
      <c r="L43" s="43"/>
    </row>
    <row r="44" spans="2:14" ht="15">
      <c r="B44" s="205" t="s">
        <v>43</v>
      </c>
      <c r="C44" s="206"/>
      <c r="D44" s="215"/>
      <c r="E44" s="12"/>
      <c r="F44" s="12"/>
      <c r="G44" s="12"/>
      <c r="H44" s="12"/>
      <c r="I44" s="12"/>
      <c r="J44" s="12"/>
      <c r="K44" s="42"/>
      <c r="L44" s="43"/>
    </row>
    <row r="45" spans="2:14" ht="15">
      <c r="B45" s="3"/>
      <c r="C45" s="1"/>
      <c r="D45" s="11"/>
      <c r="E45" s="12"/>
      <c r="F45" s="12"/>
      <c r="G45" s="12"/>
      <c r="H45" s="12"/>
      <c r="I45" s="12"/>
      <c r="J45" s="12"/>
      <c r="K45" s="42"/>
      <c r="L45" s="43"/>
    </row>
    <row r="46" spans="2:14" ht="15">
      <c r="B46" s="205" t="s">
        <v>44</v>
      </c>
      <c r="C46" s="206"/>
      <c r="D46" s="215"/>
      <c r="E46" s="12"/>
      <c r="F46" s="12"/>
      <c r="G46" s="12"/>
      <c r="H46" s="12"/>
      <c r="I46" s="12"/>
      <c r="J46" s="12"/>
      <c r="K46" s="42"/>
      <c r="L46" s="43"/>
    </row>
    <row r="47" spans="2:14" ht="15">
      <c r="B47" s="2"/>
      <c r="C47" s="210" t="s">
        <v>45</v>
      </c>
      <c r="D47" s="211"/>
      <c r="E47" s="12">
        <f t="shared" ref="E47:J47" si="11">SUM(E48:E55)</f>
        <v>6921570867</v>
      </c>
      <c r="F47" s="12">
        <f t="shared" si="11"/>
        <v>297735642.22000009</v>
      </c>
      <c r="G47" s="50">
        <f t="shared" si="11"/>
        <v>7219306509.2200003</v>
      </c>
      <c r="H47" s="12">
        <f t="shared" si="11"/>
        <v>7219306509.21</v>
      </c>
      <c r="I47" s="12">
        <f t="shared" si="11"/>
        <v>7219306509.21</v>
      </c>
      <c r="J47" s="12">
        <f t="shared" si="11"/>
        <v>297735642.2100001</v>
      </c>
      <c r="K47" s="42"/>
      <c r="L47" s="43">
        <v>5104493939.1400003</v>
      </c>
      <c r="N47" s="33">
        <f t="shared" ref="N47:N65" si="12">H47-L47</f>
        <v>2114812570.0699997</v>
      </c>
    </row>
    <row r="48" spans="2:14" ht="30">
      <c r="B48" s="2"/>
      <c r="C48" s="9"/>
      <c r="D48" s="10" t="s">
        <v>46</v>
      </c>
      <c r="E48" s="12">
        <v>4508820335</v>
      </c>
      <c r="F48" s="12">
        <f t="shared" ref="F48:F55" si="13">G48-E48</f>
        <v>125515392.42000008</v>
      </c>
      <c r="G48" s="12">
        <v>4634335727.4200001</v>
      </c>
      <c r="H48" s="12">
        <v>4634335727.4200001</v>
      </c>
      <c r="I48" s="12">
        <v>4634335727.4200001</v>
      </c>
      <c r="J48" s="12">
        <f t="shared" ref="J48:J55" si="14">+I48-E48</f>
        <v>125515392.42000008</v>
      </c>
      <c r="K48" s="42"/>
      <c r="L48" s="43">
        <v>3175905360.9699998</v>
      </c>
      <c r="N48" s="33">
        <f t="shared" si="12"/>
        <v>1458430366.4500003</v>
      </c>
    </row>
    <row r="49" spans="2:14" ht="15">
      <c r="B49" s="2"/>
      <c r="C49" s="9"/>
      <c r="D49" s="10" t="s">
        <v>47</v>
      </c>
      <c r="E49" s="12">
        <v>1032227087</v>
      </c>
      <c r="F49" s="12">
        <f t="shared" si="13"/>
        <v>17430631.00999999</v>
      </c>
      <c r="G49" s="12">
        <v>1049657718.01</v>
      </c>
      <c r="H49" s="12">
        <v>1049657718</v>
      </c>
      <c r="I49" s="12">
        <v>1049657718</v>
      </c>
      <c r="J49" s="12">
        <f t="shared" si="14"/>
        <v>17430631</v>
      </c>
      <c r="L49" s="40">
        <v>735748682.80000007</v>
      </c>
      <c r="N49" s="33">
        <f t="shared" si="12"/>
        <v>313909035.19999993</v>
      </c>
    </row>
    <row r="50" spans="2:14" ht="15">
      <c r="B50" s="2"/>
      <c r="C50" s="9"/>
      <c r="D50" s="10" t="s">
        <v>48</v>
      </c>
      <c r="E50" s="12">
        <v>204439446</v>
      </c>
      <c r="F50" s="12">
        <f t="shared" si="13"/>
        <v>84224846</v>
      </c>
      <c r="G50" s="12">
        <v>288664292</v>
      </c>
      <c r="H50" s="12">
        <v>288664292</v>
      </c>
      <c r="I50" s="12">
        <v>288664292</v>
      </c>
      <c r="J50" s="12">
        <f t="shared" si="14"/>
        <v>84224846</v>
      </c>
      <c r="L50" s="33">
        <v>259797861</v>
      </c>
      <c r="N50" s="33">
        <f t="shared" si="12"/>
        <v>28866431</v>
      </c>
    </row>
    <row r="51" spans="2:14" ht="45">
      <c r="B51" s="2"/>
      <c r="C51" s="9"/>
      <c r="D51" s="10" t="s">
        <v>49</v>
      </c>
      <c r="E51" s="12">
        <v>476064297</v>
      </c>
      <c r="F51" s="12">
        <f t="shared" si="13"/>
        <v>5871422</v>
      </c>
      <c r="G51" s="12">
        <v>481935719</v>
      </c>
      <c r="H51" s="12">
        <v>481935719</v>
      </c>
      <c r="I51" s="12">
        <v>481935719</v>
      </c>
      <c r="J51" s="12">
        <f t="shared" si="14"/>
        <v>5871422</v>
      </c>
      <c r="L51" s="33">
        <v>361451790</v>
      </c>
      <c r="N51" s="33">
        <f t="shared" si="12"/>
        <v>120483929</v>
      </c>
    </row>
    <row r="52" spans="2:14" ht="15">
      <c r="B52" s="2"/>
      <c r="C52" s="9"/>
      <c r="D52" s="10" t="s">
        <v>50</v>
      </c>
      <c r="E52" s="12">
        <v>258546619</v>
      </c>
      <c r="F52" s="12">
        <f t="shared" si="13"/>
        <v>74205911</v>
      </c>
      <c r="G52" s="12">
        <v>332752530</v>
      </c>
      <c r="H52" s="12">
        <v>332752530</v>
      </c>
      <c r="I52" s="12">
        <v>332752530</v>
      </c>
      <c r="J52" s="12">
        <f t="shared" si="14"/>
        <v>74205911</v>
      </c>
      <c r="L52" s="33">
        <v>227254194</v>
      </c>
      <c r="N52" s="33">
        <f t="shared" si="12"/>
        <v>105498336</v>
      </c>
    </row>
    <row r="53" spans="2:14" ht="30">
      <c r="B53" s="2"/>
      <c r="C53" s="9"/>
      <c r="D53" s="10" t="s">
        <v>51</v>
      </c>
      <c r="E53" s="12">
        <v>64541509</v>
      </c>
      <c r="F53" s="12">
        <f t="shared" si="13"/>
        <v>1674472.7899999991</v>
      </c>
      <c r="G53" s="12">
        <v>66215981.789999999</v>
      </c>
      <c r="H53" s="12">
        <v>66215981.789999999</v>
      </c>
      <c r="I53" s="12">
        <v>66215981.789999999</v>
      </c>
      <c r="J53" s="12">
        <f t="shared" si="14"/>
        <v>1674472.7899999991</v>
      </c>
      <c r="L53" s="33">
        <v>46671535.370000005</v>
      </c>
      <c r="N53" s="33">
        <f t="shared" si="12"/>
        <v>19544446.419999994</v>
      </c>
    </row>
    <row r="54" spans="2:14" ht="30">
      <c r="B54" s="2"/>
      <c r="C54" s="9"/>
      <c r="D54" s="10" t="s">
        <v>52</v>
      </c>
      <c r="E54" s="12">
        <v>164722047</v>
      </c>
      <c r="F54" s="12">
        <f t="shared" si="13"/>
        <v>-9014637</v>
      </c>
      <c r="G54" s="12">
        <v>155707410</v>
      </c>
      <c r="H54" s="12">
        <v>155707410</v>
      </c>
      <c r="I54" s="12">
        <v>155707410</v>
      </c>
      <c r="J54" s="12">
        <f t="shared" si="14"/>
        <v>-9014637</v>
      </c>
      <c r="L54" s="33">
        <v>140136669</v>
      </c>
      <c r="N54" s="33">
        <f t="shared" si="12"/>
        <v>15570741</v>
      </c>
    </row>
    <row r="55" spans="2:14" ht="30">
      <c r="B55" s="23"/>
      <c r="C55" s="5"/>
      <c r="D55" s="6" t="s">
        <v>53</v>
      </c>
      <c r="E55" s="18">
        <v>212209527</v>
      </c>
      <c r="F55" s="18">
        <f t="shared" si="13"/>
        <v>-2172396</v>
      </c>
      <c r="G55" s="18">
        <v>210037131</v>
      </c>
      <c r="H55" s="32">
        <v>210037131</v>
      </c>
      <c r="I55" s="32">
        <v>210037131</v>
      </c>
      <c r="J55" s="32">
        <f t="shared" si="14"/>
        <v>-2172396</v>
      </c>
      <c r="L55" s="33">
        <v>157527846</v>
      </c>
      <c r="N55" s="33">
        <f t="shared" si="12"/>
        <v>52509285</v>
      </c>
    </row>
    <row r="56" spans="2:14" ht="15">
      <c r="B56" s="2"/>
      <c r="C56" s="210" t="s">
        <v>54</v>
      </c>
      <c r="D56" s="211"/>
      <c r="E56" s="12">
        <f t="shared" ref="E56:J56" si="15">SUM(E57:E60)</f>
        <v>1045518689</v>
      </c>
      <c r="F56" s="12">
        <f t="shared" si="15"/>
        <v>2456629415.8099999</v>
      </c>
      <c r="G56" s="12">
        <f>G57+G58+G59+G60</f>
        <v>3502148104.8099999</v>
      </c>
      <c r="H56" s="12">
        <f t="shared" si="15"/>
        <v>3463332677.8400002</v>
      </c>
      <c r="I56" s="12">
        <f t="shared" si="15"/>
        <v>3463332677.8400002</v>
      </c>
      <c r="J56" s="12">
        <f t="shared" si="15"/>
        <v>2417813988.8400002</v>
      </c>
      <c r="L56" s="33">
        <v>2069546434.4299998</v>
      </c>
      <c r="N56" s="33">
        <f t="shared" si="12"/>
        <v>1393786243.4100003</v>
      </c>
    </row>
    <row r="57" spans="2:14" ht="15">
      <c r="B57" s="2"/>
      <c r="C57" s="9"/>
      <c r="D57" s="10" t="s">
        <v>55</v>
      </c>
      <c r="E57" s="12">
        <v>0</v>
      </c>
      <c r="F57" s="12">
        <f>G57-E57</f>
        <v>262149749.69</v>
      </c>
      <c r="G57" s="12">
        <v>262149749.69</v>
      </c>
      <c r="H57" s="12">
        <v>234508630.19</v>
      </c>
      <c r="I57" s="12">
        <v>234508630.19</v>
      </c>
      <c r="J57" s="12">
        <f>+I57-E57</f>
        <v>234508630.19</v>
      </c>
      <c r="L57" s="33">
        <v>191928861.02000001</v>
      </c>
      <c r="N57" s="33">
        <f t="shared" si="12"/>
        <v>42579769.169999987</v>
      </c>
    </row>
    <row r="58" spans="2:14" ht="15">
      <c r="B58" s="2"/>
      <c r="C58" s="9"/>
      <c r="D58" s="10" t="s">
        <v>56</v>
      </c>
      <c r="E58" s="12">
        <v>0</v>
      </c>
      <c r="F58" s="12">
        <f>G58-E58</f>
        <v>1109404760.6099999</v>
      </c>
      <c r="G58" s="12">
        <v>1109404760.6099999</v>
      </c>
      <c r="H58" s="12">
        <v>1097697841.9000001</v>
      </c>
      <c r="I58" s="12">
        <v>1097697841.9000001</v>
      </c>
      <c r="J58" s="12">
        <f>+I58-E58</f>
        <v>1097697841.9000001</v>
      </c>
      <c r="L58" s="33">
        <v>694990835.58000004</v>
      </c>
      <c r="N58" s="33">
        <f t="shared" si="12"/>
        <v>402707006.32000005</v>
      </c>
    </row>
    <row r="59" spans="2:14" ht="15">
      <c r="B59" s="2"/>
      <c r="C59" s="9"/>
      <c r="D59" s="10" t="s">
        <v>57</v>
      </c>
      <c r="E59" s="12">
        <v>1045518689</v>
      </c>
      <c r="F59" s="12">
        <f>G59-E59</f>
        <v>1085074905.51</v>
      </c>
      <c r="G59" s="12">
        <f>2121514430.51+9079164</f>
        <v>2130593594.51</v>
      </c>
      <c r="H59" s="12">
        <v>2131126205.75</v>
      </c>
      <c r="I59" s="12">
        <v>2131126205.75</v>
      </c>
      <c r="J59" s="12">
        <f>+I59-E59</f>
        <v>1085607516.75</v>
      </c>
      <c r="L59" s="33">
        <v>1182626737.8299999</v>
      </c>
      <c r="N59" s="33">
        <f t="shared" si="12"/>
        <v>948499467.92000008</v>
      </c>
    </row>
    <row r="60" spans="2:14" ht="15">
      <c r="B60" s="23"/>
      <c r="C60" s="5"/>
      <c r="D60" s="6" t="s">
        <v>58</v>
      </c>
      <c r="E60" s="18">
        <v>0</v>
      </c>
      <c r="F60" s="18">
        <f>G60-E60</f>
        <v>0</v>
      </c>
      <c r="G60" s="18">
        <v>0</v>
      </c>
      <c r="H60" s="18">
        <v>0</v>
      </c>
      <c r="I60" s="18">
        <v>0</v>
      </c>
      <c r="J60" s="18">
        <f>+I60-E60</f>
        <v>0</v>
      </c>
      <c r="L60" s="33">
        <v>0</v>
      </c>
      <c r="N60" s="33">
        <f t="shared" si="12"/>
        <v>0</v>
      </c>
    </row>
    <row r="61" spans="2:14" ht="15">
      <c r="B61" s="2"/>
      <c r="C61" s="210" t="s">
        <v>59</v>
      </c>
      <c r="D61" s="211"/>
      <c r="E61" s="12">
        <f t="shared" ref="E61:J61" si="16">SUM(E62:E63)</f>
        <v>0</v>
      </c>
      <c r="F61" s="12">
        <f>G61-E61</f>
        <v>21142402</v>
      </c>
      <c r="G61" s="12">
        <f>SUM(G62:G63)</f>
        <v>21142402</v>
      </c>
      <c r="H61" s="12">
        <f>SUM(H62:H63)</f>
        <v>18342402</v>
      </c>
      <c r="I61" s="12">
        <f>SUM(I62:I63)</f>
        <v>18342402</v>
      </c>
      <c r="J61" s="12">
        <f t="shared" si="16"/>
        <v>18342402</v>
      </c>
      <c r="L61" s="33">
        <v>17985282</v>
      </c>
      <c r="N61" s="33">
        <f t="shared" si="12"/>
        <v>357120</v>
      </c>
    </row>
    <row r="62" spans="2:14" ht="30">
      <c r="B62" s="2"/>
      <c r="C62" s="9"/>
      <c r="D62" s="10" t="s">
        <v>60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f>+I62-E62</f>
        <v>0</v>
      </c>
      <c r="L62" s="33">
        <v>0</v>
      </c>
      <c r="N62" s="33">
        <f t="shared" si="12"/>
        <v>0</v>
      </c>
    </row>
    <row r="63" spans="2:14" ht="15">
      <c r="B63" s="23"/>
      <c r="C63" s="5"/>
      <c r="D63" s="6" t="s">
        <v>61</v>
      </c>
      <c r="E63" s="18">
        <v>0</v>
      </c>
      <c r="F63" s="12">
        <f>G63-E63</f>
        <v>21142402</v>
      </c>
      <c r="G63" s="18">
        <v>21142402</v>
      </c>
      <c r="H63" s="12">
        <v>18342402</v>
      </c>
      <c r="I63" s="12">
        <v>18342402</v>
      </c>
      <c r="J63" s="12">
        <f>+I63-E63</f>
        <v>18342402</v>
      </c>
      <c r="L63" s="33">
        <v>17985282</v>
      </c>
      <c r="N63" s="33">
        <f t="shared" si="12"/>
        <v>357120</v>
      </c>
    </row>
    <row r="64" spans="2:14" ht="15">
      <c r="B64" s="26"/>
      <c r="C64" s="208" t="s">
        <v>62</v>
      </c>
      <c r="D64" s="209"/>
      <c r="E64" s="20">
        <v>736183776</v>
      </c>
      <c r="F64" s="20">
        <f>G64-E64</f>
        <v>-736183776</v>
      </c>
      <c r="G64" s="20">
        <v>0</v>
      </c>
      <c r="H64" s="20">
        <v>0</v>
      </c>
      <c r="I64" s="20">
        <v>0</v>
      </c>
      <c r="J64" s="20">
        <f>+I64-E64</f>
        <v>-736183776</v>
      </c>
      <c r="L64" s="33">
        <v>0</v>
      </c>
      <c r="N64" s="33">
        <f t="shared" si="12"/>
        <v>0</v>
      </c>
    </row>
    <row r="65" spans="2:14" ht="15">
      <c r="B65" s="26"/>
      <c r="C65" s="208" t="s">
        <v>63</v>
      </c>
      <c r="D65" s="209"/>
      <c r="E65" s="20">
        <v>0</v>
      </c>
      <c r="F65" s="18">
        <f>G65-E65</f>
        <v>29871529</v>
      </c>
      <c r="G65" s="20">
        <v>29871529</v>
      </c>
      <c r="H65" s="20">
        <v>31044155.300000001</v>
      </c>
      <c r="I65" s="20">
        <f>30612855.3+431300</f>
        <v>31044155.300000001</v>
      </c>
      <c r="J65" s="20">
        <f>+I65-E65</f>
        <v>31044155.300000001</v>
      </c>
      <c r="L65" s="33">
        <v>19476471.75</v>
      </c>
      <c r="N65" s="33">
        <f t="shared" si="12"/>
        <v>11567683.550000001</v>
      </c>
    </row>
    <row r="66" spans="2:14" ht="15.75" thickBot="1">
      <c r="B66" s="3"/>
      <c r="C66" s="218"/>
      <c r="D66" s="219"/>
      <c r="E66" s="12"/>
      <c r="F66" s="12"/>
      <c r="G66" s="12"/>
      <c r="H66" s="12"/>
      <c r="I66" s="12"/>
      <c r="J66" s="12"/>
    </row>
    <row r="67" spans="2:14" ht="31.5" customHeight="1" thickBot="1">
      <c r="B67" s="212" t="s">
        <v>64</v>
      </c>
      <c r="C67" s="213"/>
      <c r="D67" s="214"/>
      <c r="E67" s="22">
        <f t="shared" ref="E67:J67" si="17">+E47+E56+E61+E64+E65</f>
        <v>8703273332</v>
      </c>
      <c r="F67" s="22">
        <f t="shared" si="17"/>
        <v>2069195213.0300002</v>
      </c>
      <c r="G67" s="22">
        <f t="shared" si="17"/>
        <v>10772468545.030001</v>
      </c>
      <c r="H67" s="22">
        <f>+H47+H56+H61+H64+H65</f>
        <v>10732025744.349998</v>
      </c>
      <c r="I67" s="22">
        <f>+I47+I56+I61+I64+I65</f>
        <v>10732025744.349998</v>
      </c>
      <c r="J67" s="22">
        <f t="shared" si="17"/>
        <v>2028752412.3500001</v>
      </c>
    </row>
    <row r="68" spans="2:14" ht="15.75" thickBot="1">
      <c r="B68" s="3"/>
      <c r="C68" s="218"/>
      <c r="D68" s="219"/>
      <c r="E68" s="12"/>
      <c r="F68" s="12"/>
      <c r="G68" s="12"/>
      <c r="H68" s="12"/>
      <c r="I68" s="12"/>
      <c r="J68" s="12"/>
    </row>
    <row r="69" spans="2:14" ht="15.75" thickBot="1">
      <c r="B69" s="212" t="s">
        <v>65</v>
      </c>
      <c r="C69" s="213"/>
      <c r="D69" s="214"/>
      <c r="E69" s="22">
        <f t="shared" ref="E69:J69" si="18">+E70</f>
        <v>429597600</v>
      </c>
      <c r="F69" s="22">
        <f t="shared" si="18"/>
        <v>164477376</v>
      </c>
      <c r="G69" s="22">
        <f t="shared" si="18"/>
        <v>594074976</v>
      </c>
      <c r="H69" s="22">
        <f t="shared" si="18"/>
        <v>594074976</v>
      </c>
      <c r="I69" s="22">
        <f t="shared" si="18"/>
        <v>594074976</v>
      </c>
      <c r="J69" s="22">
        <f t="shared" si="18"/>
        <v>164477376</v>
      </c>
    </row>
    <row r="70" spans="2:14" ht="15">
      <c r="B70" s="2"/>
      <c r="C70" s="210" t="s">
        <v>66</v>
      </c>
      <c r="D70" s="211"/>
      <c r="E70" s="12">
        <v>429597600</v>
      </c>
      <c r="F70" s="12">
        <f>G70-E70</f>
        <v>164477376</v>
      </c>
      <c r="G70" s="12">
        <v>594074976</v>
      </c>
      <c r="H70" s="12">
        <v>594074976</v>
      </c>
      <c r="I70" s="12">
        <v>594074976</v>
      </c>
      <c r="J70" s="12">
        <f>+I70-E70</f>
        <v>164477376</v>
      </c>
    </row>
    <row r="71" spans="2:14" ht="15.75" thickBot="1">
      <c r="B71" s="3"/>
      <c r="C71" s="218"/>
      <c r="D71" s="219"/>
      <c r="E71" s="12"/>
      <c r="F71" s="12"/>
      <c r="G71" s="12"/>
      <c r="H71" s="12"/>
      <c r="I71" s="12"/>
      <c r="J71" s="12"/>
    </row>
    <row r="72" spans="2:14" ht="15.75" thickBot="1">
      <c r="B72" s="220" t="s">
        <v>67</v>
      </c>
      <c r="C72" s="221"/>
      <c r="D72" s="222"/>
      <c r="E72" s="21">
        <f t="shared" ref="E72:J72" si="19">+E43+E67+E69</f>
        <v>16415765107</v>
      </c>
      <c r="F72" s="21">
        <f>+F43+F67+F69</f>
        <v>2752652666.7600002</v>
      </c>
      <c r="G72" s="21">
        <f t="shared" si="19"/>
        <v>19168417773.760002</v>
      </c>
      <c r="H72" s="21">
        <f>+H43+H67+H69</f>
        <v>19115091193.509998</v>
      </c>
      <c r="I72" s="21">
        <f>+I43+I67+I69</f>
        <v>19115091193.509998</v>
      </c>
      <c r="J72" s="21">
        <f t="shared" si="19"/>
        <v>2699326086.5100002</v>
      </c>
    </row>
    <row r="73" spans="2:14" ht="15.75" thickTop="1">
      <c r="B73" s="3"/>
      <c r="C73" s="218"/>
      <c r="D73" s="219"/>
      <c r="E73" s="12"/>
      <c r="F73" s="12"/>
      <c r="G73" s="12"/>
      <c r="H73" s="12"/>
      <c r="I73" s="12"/>
      <c r="J73" s="12"/>
    </row>
    <row r="74" spans="2:14" ht="15">
      <c r="B74" s="2"/>
      <c r="C74" s="206" t="s">
        <v>68</v>
      </c>
      <c r="D74" s="215"/>
      <c r="E74" s="12"/>
      <c r="F74" s="12"/>
      <c r="G74" s="12"/>
      <c r="H74" s="12"/>
      <c r="I74" s="12"/>
      <c r="J74" s="12"/>
    </row>
    <row r="75" spans="2:14" ht="37.5" customHeight="1">
      <c r="B75" s="2"/>
      <c r="C75" s="210" t="s">
        <v>69</v>
      </c>
      <c r="D75" s="211"/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f>+I75-E75</f>
        <v>0</v>
      </c>
    </row>
    <row r="76" spans="2:14" ht="32.25" customHeight="1">
      <c r="B76" s="2"/>
      <c r="C76" s="210" t="s">
        <v>70</v>
      </c>
      <c r="D76" s="211"/>
      <c r="E76" s="12">
        <v>0</v>
      </c>
      <c r="F76" s="12">
        <v>0</v>
      </c>
      <c r="G76" s="12">
        <f>+E76+F76</f>
        <v>0</v>
      </c>
      <c r="H76" s="12">
        <v>0</v>
      </c>
      <c r="I76" s="12">
        <v>0</v>
      </c>
      <c r="J76" s="12">
        <f>+I76-E76</f>
        <v>0</v>
      </c>
    </row>
    <row r="77" spans="2:14" ht="15">
      <c r="B77" s="2"/>
      <c r="C77" s="206" t="s">
        <v>71</v>
      </c>
      <c r="D77" s="215"/>
      <c r="E77" s="16">
        <f t="shared" ref="E77:J77" si="20">+E75+E76</f>
        <v>0</v>
      </c>
      <c r="F77" s="16">
        <f t="shared" si="20"/>
        <v>0</v>
      </c>
      <c r="G77" s="16">
        <f t="shared" si="20"/>
        <v>0</v>
      </c>
      <c r="H77" s="16">
        <f t="shared" si="20"/>
        <v>0</v>
      </c>
      <c r="I77" s="16">
        <f t="shared" si="20"/>
        <v>0</v>
      </c>
      <c r="J77" s="16">
        <f t="shared" si="20"/>
        <v>0</v>
      </c>
    </row>
    <row r="78" spans="2:14" ht="15.75" thickBot="1">
      <c r="B78" s="4"/>
      <c r="C78" s="216"/>
      <c r="D78" s="217"/>
      <c r="E78" s="15"/>
      <c r="F78" s="15"/>
      <c r="G78" s="15"/>
      <c r="H78" s="15"/>
      <c r="I78" s="15"/>
      <c r="J78" s="15"/>
    </row>
    <row r="80" spans="2:14" ht="19.5">
      <c r="I80" s="29"/>
    </row>
    <row r="81" spans="5:10" ht="15">
      <c r="E81" s="31"/>
      <c r="F81" s="30"/>
      <c r="H81" s="33"/>
      <c r="I81" s="41">
        <v>19115091193.509998</v>
      </c>
    </row>
    <row r="82" spans="5:10" ht="15">
      <c r="E82" s="31"/>
      <c r="F82" s="30"/>
      <c r="G82" s="34"/>
      <c r="H82" s="33"/>
      <c r="I82" s="33"/>
    </row>
    <row r="83" spans="5:10">
      <c r="G83" s="35"/>
      <c r="H83" s="33"/>
      <c r="I83" s="33">
        <f>I81-I72</f>
        <v>0</v>
      </c>
    </row>
    <row r="84" spans="5:10">
      <c r="H84" s="33"/>
      <c r="I84" s="33"/>
    </row>
    <row r="85" spans="5:10">
      <c r="H85" s="33"/>
      <c r="I85" s="33">
        <v>20387379</v>
      </c>
    </row>
    <row r="86" spans="5:10">
      <c r="H86" s="33"/>
      <c r="I86" s="33"/>
    </row>
    <row r="87" spans="5:10">
      <c r="H87" s="33"/>
      <c r="I87" s="33"/>
    </row>
    <row r="88" spans="5:10" ht="15">
      <c r="E88" s="39">
        <f>E72</f>
        <v>16415765107</v>
      </c>
      <c r="F88" s="37">
        <v>3106774466</v>
      </c>
      <c r="G88" s="38">
        <v>19693243107.82</v>
      </c>
      <c r="H88" s="33"/>
      <c r="I88" s="33">
        <v>19109728359.52</v>
      </c>
    </row>
    <row r="89" spans="5:10">
      <c r="E89" s="39">
        <f>E88-E72</f>
        <v>0</v>
      </c>
      <c r="F89" s="39">
        <f>F88-F72</f>
        <v>354121799.23999977</v>
      </c>
      <c r="G89" s="39">
        <f>G88-G72</f>
        <v>524825334.05999756</v>
      </c>
      <c r="H89" s="33"/>
      <c r="I89" s="33">
        <f>I72-I88</f>
        <v>5362833.9899978638</v>
      </c>
    </row>
    <row r="90" spans="5:10">
      <c r="H90" s="33"/>
      <c r="I90" s="33"/>
    </row>
    <row r="91" spans="5:10">
      <c r="G91" s="36"/>
      <c r="I91" s="33"/>
    </row>
    <row r="92" spans="5:10">
      <c r="G92" s="36">
        <v>530827345.02999997</v>
      </c>
      <c r="H92" s="44">
        <f>G88-G92</f>
        <v>19162415762.790001</v>
      </c>
      <c r="I92" s="33">
        <v>19699245118.82</v>
      </c>
    </row>
    <row r="93" spans="5:10">
      <c r="H93" s="44">
        <f>H92-G72</f>
        <v>-6002010.9700012207</v>
      </c>
      <c r="I93" s="33">
        <f>I92-G92</f>
        <v>19168417773.790001</v>
      </c>
    </row>
    <row r="94" spans="5:10" ht="28.5">
      <c r="I94" s="33">
        <f>I93-G72</f>
        <v>2.9998779296875E-2</v>
      </c>
      <c r="J94" s="8" t="s">
        <v>75</v>
      </c>
    </row>
    <row r="95" spans="5:10">
      <c r="G95" s="39">
        <f>G89-G92</f>
        <v>-6002010.9700024128</v>
      </c>
      <c r="J95" s="8" t="s">
        <v>76</v>
      </c>
    </row>
  </sheetData>
  <mergeCells count="50">
    <mergeCell ref="C76:D76"/>
    <mergeCell ref="C77:D77"/>
    <mergeCell ref="C78:D78"/>
    <mergeCell ref="L7:L8"/>
    <mergeCell ref="C70:D70"/>
    <mergeCell ref="C71:D71"/>
    <mergeCell ref="B72:D72"/>
    <mergeCell ref="C73:D73"/>
    <mergeCell ref="C74:D74"/>
    <mergeCell ref="C75:D75"/>
    <mergeCell ref="C64:D64"/>
    <mergeCell ref="C65:D65"/>
    <mergeCell ref="C66:D66"/>
    <mergeCell ref="B67:D67"/>
    <mergeCell ref="C68:D68"/>
    <mergeCell ref="B69:D69"/>
    <mergeCell ref="C61:D61"/>
    <mergeCell ref="C17:D17"/>
    <mergeCell ref="C18:D18"/>
    <mergeCell ref="C30:D30"/>
    <mergeCell ref="C36:D36"/>
    <mergeCell ref="C37:D37"/>
    <mergeCell ref="C39:D39"/>
    <mergeCell ref="B43:D43"/>
    <mergeCell ref="B44:D44"/>
    <mergeCell ref="B46:D46"/>
    <mergeCell ref="C47:D47"/>
    <mergeCell ref="C56:D56"/>
    <mergeCell ref="C16:D16"/>
    <mergeCell ref="G7:G8"/>
    <mergeCell ref="H7:H8"/>
    <mergeCell ref="I7:I8"/>
    <mergeCell ref="B8:D8"/>
    <mergeCell ref="B9:D9"/>
    <mergeCell ref="B10:D10"/>
    <mergeCell ref="C11:D11"/>
    <mergeCell ref="C12:D12"/>
    <mergeCell ref="C13:D13"/>
    <mergeCell ref="C14:D14"/>
    <mergeCell ref="C15:D15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8A845-D967-4087-B33B-D2CAEF65A34D}">
  <sheetPr>
    <pageSetUpPr fitToPage="1"/>
  </sheetPr>
  <dimension ref="A1:K52"/>
  <sheetViews>
    <sheetView workbookViewId="0">
      <selection activeCell="R11" sqref="R11"/>
    </sheetView>
  </sheetViews>
  <sheetFormatPr baseColWidth="10" defaultColWidth="9.140625" defaultRowHeight="15"/>
  <cols>
    <col min="1" max="1" width="14.5703125" style="323" customWidth="1"/>
    <col min="2" max="2" width="46.28515625" style="323" customWidth="1"/>
    <col min="3" max="3" width="0.85546875" style="323" customWidth="1"/>
    <col min="4" max="4" width="15.42578125" style="323" customWidth="1"/>
    <col min="5" max="5" width="0.85546875" style="323" customWidth="1"/>
    <col min="6" max="6" width="5.140625" style="323" customWidth="1"/>
    <col min="7" max="7" width="9.42578125" style="323" customWidth="1"/>
    <col min="8" max="9" width="0.85546875" style="323" customWidth="1"/>
    <col min="10" max="10" width="15.28515625" style="323" customWidth="1"/>
    <col min="11" max="11" width="7" style="323" customWidth="1"/>
    <col min="12" max="16384" width="9.140625" style="323"/>
  </cols>
  <sheetData>
    <row r="1" spans="1:11" ht="9" customHeight="1">
      <c r="A1" s="322"/>
    </row>
    <row r="2" spans="1:11" s="328" customFormat="1">
      <c r="A2" s="324" t="s">
        <v>3</v>
      </c>
      <c r="B2" s="325"/>
      <c r="C2" s="325"/>
      <c r="D2" s="326" t="s">
        <v>306</v>
      </c>
      <c r="E2" s="325"/>
      <c r="F2" s="325"/>
      <c r="G2" s="326" t="s">
        <v>2</v>
      </c>
      <c r="H2" s="327" t="s">
        <v>307</v>
      </c>
      <c r="I2" s="327"/>
      <c r="J2" s="327"/>
      <c r="K2" s="325"/>
    </row>
    <row r="3" spans="1:11" s="328" customFormat="1">
      <c r="A3" s="329" t="s">
        <v>308</v>
      </c>
      <c r="B3" s="329"/>
      <c r="C3" s="325"/>
      <c r="D3" s="330" t="s">
        <v>309</v>
      </c>
      <c r="E3" s="325"/>
      <c r="F3" s="331" t="s">
        <v>310</v>
      </c>
      <c r="G3" s="331"/>
      <c r="H3" s="331"/>
      <c r="I3" s="325"/>
      <c r="J3" s="330" t="s">
        <v>310</v>
      </c>
      <c r="K3" s="325"/>
    </row>
    <row r="4" spans="1:11" s="328" customFormat="1">
      <c r="A4" s="329" t="s">
        <v>311</v>
      </c>
      <c r="B4" s="329"/>
      <c r="C4" s="325"/>
      <c r="D4" s="330" t="s">
        <v>312</v>
      </c>
      <c r="E4" s="325"/>
      <c r="F4" s="331" t="s">
        <v>313</v>
      </c>
      <c r="G4" s="331"/>
      <c r="H4" s="331"/>
      <c r="I4" s="325"/>
      <c r="J4" s="330" t="s">
        <v>313</v>
      </c>
      <c r="K4" s="325"/>
    </row>
    <row r="5" spans="1:11" s="328" customFormat="1">
      <c r="A5" s="329" t="s">
        <v>314</v>
      </c>
      <c r="B5" s="329"/>
      <c r="C5" s="325"/>
      <c r="D5" s="330" t="s">
        <v>315</v>
      </c>
      <c r="E5" s="325"/>
      <c r="F5" s="331" t="s">
        <v>316</v>
      </c>
      <c r="G5" s="331"/>
      <c r="H5" s="331"/>
      <c r="I5" s="325"/>
      <c r="J5" s="330" t="s">
        <v>316</v>
      </c>
      <c r="K5" s="325"/>
    </row>
    <row r="6" spans="1:11" s="328" customFormat="1">
      <c r="A6" s="329" t="s">
        <v>317</v>
      </c>
      <c r="B6" s="329"/>
      <c r="C6" s="325"/>
      <c r="D6" s="332">
        <v>-62573779</v>
      </c>
      <c r="E6" s="325"/>
      <c r="F6" s="331" t="s">
        <v>318</v>
      </c>
      <c r="G6" s="331"/>
      <c r="H6" s="331"/>
      <c r="I6" s="325"/>
      <c r="J6" s="330" t="s">
        <v>318</v>
      </c>
      <c r="K6" s="325"/>
    </row>
    <row r="7" spans="1:11" s="328" customFormat="1">
      <c r="A7" s="329" t="s">
        <v>319</v>
      </c>
      <c r="B7" s="329"/>
      <c r="C7" s="325"/>
      <c r="D7" s="330" t="s">
        <v>309</v>
      </c>
      <c r="E7" s="325"/>
      <c r="F7" s="331" t="s">
        <v>320</v>
      </c>
      <c r="G7" s="331"/>
      <c r="H7" s="331"/>
      <c r="I7" s="325"/>
      <c r="J7" s="330" t="s">
        <v>321</v>
      </c>
      <c r="K7" s="325"/>
    </row>
    <row r="8" spans="1:11" s="328" customFormat="1">
      <c r="A8" s="329" t="s">
        <v>322</v>
      </c>
      <c r="B8" s="329"/>
      <c r="C8" s="325"/>
      <c r="D8" s="330" t="s">
        <v>323</v>
      </c>
      <c r="E8" s="325"/>
      <c r="F8" s="331" t="s">
        <v>324</v>
      </c>
      <c r="G8" s="331"/>
      <c r="H8" s="331"/>
      <c r="I8" s="325"/>
      <c r="J8" s="330" t="s">
        <v>325</v>
      </c>
      <c r="K8" s="325"/>
    </row>
    <row r="9" spans="1:11" s="328" customFormat="1">
      <c r="A9" s="329" t="s">
        <v>326</v>
      </c>
      <c r="B9" s="329"/>
      <c r="C9" s="325"/>
      <c r="D9" s="330" t="s">
        <v>315</v>
      </c>
      <c r="E9" s="325"/>
      <c r="F9" s="331" t="s">
        <v>327</v>
      </c>
      <c r="G9" s="331"/>
      <c r="H9" s="331"/>
      <c r="I9" s="325"/>
      <c r="J9" s="330" t="s">
        <v>328</v>
      </c>
      <c r="K9" s="325"/>
    </row>
    <row r="10" spans="1:11" s="328" customFormat="1">
      <c r="A10" s="329" t="s">
        <v>329</v>
      </c>
      <c r="B10" s="329"/>
      <c r="C10" s="325"/>
      <c r="D10" s="330"/>
      <c r="E10" s="325"/>
      <c r="F10" s="331" t="s">
        <v>330</v>
      </c>
      <c r="G10" s="331"/>
      <c r="H10" s="331"/>
      <c r="I10" s="325"/>
      <c r="J10" s="330" t="s">
        <v>330</v>
      </c>
      <c r="K10" s="325"/>
    </row>
    <row r="11" spans="1:11" s="328" customFormat="1">
      <c r="A11" s="329" t="s">
        <v>331</v>
      </c>
      <c r="B11" s="329"/>
      <c r="C11" s="325"/>
      <c r="D11" s="330"/>
      <c r="E11" s="325"/>
      <c r="F11" s="331" t="s">
        <v>330</v>
      </c>
      <c r="G11" s="331"/>
      <c r="H11" s="331"/>
      <c r="I11" s="325"/>
      <c r="J11" s="330" t="s">
        <v>330</v>
      </c>
      <c r="K11" s="325"/>
    </row>
    <row r="12" spans="1:11" s="328" customFormat="1">
      <c r="A12" s="329" t="s">
        <v>332</v>
      </c>
      <c r="B12" s="329"/>
      <c r="C12" s="325"/>
      <c r="D12" s="330"/>
      <c r="E12" s="325"/>
      <c r="F12" s="331" t="s">
        <v>143</v>
      </c>
      <c r="G12" s="331"/>
      <c r="H12" s="331"/>
      <c r="I12" s="325"/>
      <c r="J12" s="330" t="s">
        <v>143</v>
      </c>
      <c r="K12" s="325"/>
    </row>
    <row r="13" spans="1:11" s="328" customFormat="1">
      <c r="A13" s="329" t="s">
        <v>333</v>
      </c>
      <c r="B13" s="329"/>
      <c r="C13" s="325"/>
      <c r="D13" s="330" t="s">
        <v>143</v>
      </c>
      <c r="E13" s="325"/>
      <c r="F13" s="331" t="s">
        <v>334</v>
      </c>
      <c r="G13" s="331"/>
      <c r="H13" s="331"/>
      <c r="I13" s="325"/>
      <c r="J13" s="330" t="s">
        <v>335</v>
      </c>
      <c r="K13" s="325"/>
    </row>
    <row r="14" spans="1:11" s="328" customFormat="1">
      <c r="A14" s="329" t="s">
        <v>336</v>
      </c>
      <c r="B14" s="329"/>
      <c r="C14" s="325"/>
      <c r="D14" s="330" t="s">
        <v>337</v>
      </c>
      <c r="E14" s="325"/>
      <c r="F14" s="331" t="s">
        <v>338</v>
      </c>
      <c r="G14" s="331"/>
      <c r="H14" s="331"/>
      <c r="I14" s="325"/>
      <c r="J14" s="330" t="s">
        <v>339</v>
      </c>
      <c r="K14" s="325"/>
    </row>
    <row r="15" spans="1:11" s="328" customFormat="1" ht="22.5" customHeight="1">
      <c r="A15" s="329" t="s">
        <v>340</v>
      </c>
      <c r="B15" s="329"/>
      <c r="C15" s="325"/>
      <c r="D15" s="330" t="s">
        <v>337</v>
      </c>
      <c r="E15" s="325"/>
      <c r="F15" s="331" t="s">
        <v>341</v>
      </c>
      <c r="G15" s="331"/>
      <c r="H15" s="331"/>
      <c r="I15" s="325"/>
      <c r="J15" s="330" t="s">
        <v>342</v>
      </c>
      <c r="K15" s="325"/>
    </row>
    <row r="16" spans="1:11">
      <c r="A16" s="322"/>
    </row>
    <row r="17" spans="1:11" s="328" customFormat="1">
      <c r="A17" s="324" t="s">
        <v>3</v>
      </c>
      <c r="B17" s="325"/>
      <c r="C17" s="325"/>
      <c r="D17" s="326" t="s">
        <v>306</v>
      </c>
      <c r="E17" s="325"/>
      <c r="F17" s="325"/>
      <c r="G17" s="326" t="s">
        <v>2</v>
      </c>
      <c r="H17" s="327" t="s">
        <v>307</v>
      </c>
      <c r="I17" s="327"/>
      <c r="J17" s="327"/>
      <c r="K17" s="325"/>
    </row>
    <row r="18" spans="1:11" s="328" customFormat="1">
      <c r="A18" s="329" t="s">
        <v>343</v>
      </c>
      <c r="B18" s="329"/>
      <c r="C18" s="325"/>
      <c r="D18" s="330" t="s">
        <v>344</v>
      </c>
      <c r="E18" s="325"/>
      <c r="F18" s="331" t="s">
        <v>345</v>
      </c>
      <c r="G18" s="331"/>
      <c r="H18" s="331"/>
      <c r="I18" s="325"/>
      <c r="J18" s="330" t="s">
        <v>345</v>
      </c>
      <c r="K18" s="325"/>
    </row>
    <row r="19" spans="1:11" s="328" customFormat="1">
      <c r="A19" s="329" t="s">
        <v>346</v>
      </c>
      <c r="B19" s="329"/>
      <c r="C19" s="325"/>
      <c r="D19" s="330" t="s">
        <v>344</v>
      </c>
      <c r="E19" s="325"/>
      <c r="F19" s="331" t="s">
        <v>345</v>
      </c>
      <c r="G19" s="331"/>
      <c r="H19" s="331"/>
      <c r="I19" s="325"/>
      <c r="J19" s="330" t="s">
        <v>345</v>
      </c>
      <c r="K19" s="325"/>
    </row>
    <row r="20" spans="1:11" s="328" customFormat="1">
      <c r="A20" s="329" t="s">
        <v>347</v>
      </c>
      <c r="B20" s="329"/>
      <c r="C20" s="325"/>
      <c r="D20" s="330" t="s">
        <v>143</v>
      </c>
      <c r="E20" s="325"/>
      <c r="F20" s="331" t="s">
        <v>143</v>
      </c>
      <c r="G20" s="331"/>
      <c r="H20" s="331"/>
      <c r="I20" s="325"/>
      <c r="J20" s="330" t="s">
        <v>143</v>
      </c>
      <c r="K20" s="325"/>
    </row>
    <row r="21" spans="1:11" s="328" customFormat="1">
      <c r="A21" s="329" t="s">
        <v>348</v>
      </c>
      <c r="B21" s="329"/>
      <c r="C21" s="325"/>
      <c r="D21" s="330" t="s">
        <v>349</v>
      </c>
      <c r="E21" s="325"/>
      <c r="F21" s="331" t="s">
        <v>350</v>
      </c>
      <c r="G21" s="331"/>
      <c r="H21" s="331"/>
      <c r="I21" s="325"/>
      <c r="J21" s="330" t="s">
        <v>351</v>
      </c>
      <c r="K21" s="325"/>
    </row>
    <row r="22" spans="1:11">
      <c r="A22" s="322"/>
    </row>
    <row r="23" spans="1:11" s="328" customFormat="1">
      <c r="A23" s="324" t="s">
        <v>3</v>
      </c>
      <c r="B23" s="325"/>
      <c r="C23" s="325"/>
      <c r="D23" s="326" t="s">
        <v>306</v>
      </c>
      <c r="E23" s="325"/>
      <c r="F23" s="325"/>
      <c r="G23" s="326" t="s">
        <v>2</v>
      </c>
      <c r="H23" s="327" t="s">
        <v>307</v>
      </c>
      <c r="I23" s="327"/>
      <c r="J23" s="327"/>
      <c r="K23" s="325"/>
    </row>
    <row r="24" spans="1:11" s="328" customFormat="1">
      <c r="A24" s="329" t="s">
        <v>352</v>
      </c>
      <c r="B24" s="329"/>
      <c r="C24" s="325"/>
      <c r="D24" s="330" t="s">
        <v>143</v>
      </c>
      <c r="E24" s="325"/>
      <c r="F24" s="331" t="s">
        <v>353</v>
      </c>
      <c r="G24" s="331"/>
      <c r="H24" s="331"/>
      <c r="I24" s="325"/>
      <c r="J24" s="330" t="s">
        <v>353</v>
      </c>
      <c r="K24" s="325"/>
    </row>
    <row r="25" spans="1:11" s="328" customFormat="1">
      <c r="A25" s="329" t="s">
        <v>354</v>
      </c>
      <c r="B25" s="329"/>
      <c r="C25" s="325"/>
      <c r="D25" s="330" t="s">
        <v>143</v>
      </c>
      <c r="E25" s="325"/>
      <c r="F25" s="331" t="s">
        <v>353</v>
      </c>
      <c r="G25" s="331"/>
      <c r="H25" s="331"/>
      <c r="I25" s="325"/>
      <c r="J25" s="330" t="s">
        <v>353</v>
      </c>
      <c r="K25" s="325"/>
    </row>
    <row r="26" spans="1:11" s="328" customFormat="1">
      <c r="A26" s="329" t="s">
        <v>355</v>
      </c>
      <c r="B26" s="329"/>
      <c r="C26" s="325"/>
      <c r="D26" s="330" t="s">
        <v>143</v>
      </c>
      <c r="E26" s="325"/>
      <c r="F26" s="331" t="s">
        <v>143</v>
      </c>
      <c r="G26" s="331"/>
      <c r="H26" s="331"/>
      <c r="I26" s="325"/>
      <c r="J26" s="330" t="s">
        <v>143</v>
      </c>
      <c r="K26" s="325"/>
    </row>
    <row r="27" spans="1:11" s="328" customFormat="1">
      <c r="A27" s="329" t="s">
        <v>356</v>
      </c>
      <c r="B27" s="329"/>
      <c r="C27" s="325"/>
      <c r="D27" s="330" t="s">
        <v>337</v>
      </c>
      <c r="E27" s="325"/>
      <c r="F27" s="331" t="s">
        <v>357</v>
      </c>
      <c r="G27" s="331"/>
      <c r="H27" s="331"/>
      <c r="I27" s="325"/>
      <c r="J27" s="330" t="s">
        <v>357</v>
      </c>
      <c r="K27" s="325"/>
    </row>
    <row r="28" spans="1:11" s="328" customFormat="1">
      <c r="A28" s="329" t="s">
        <v>358</v>
      </c>
      <c r="B28" s="329"/>
      <c r="C28" s="325"/>
      <c r="D28" s="330" t="s">
        <v>337</v>
      </c>
      <c r="E28" s="325"/>
      <c r="F28" s="331" t="s">
        <v>357</v>
      </c>
      <c r="G28" s="331"/>
      <c r="H28" s="331"/>
      <c r="I28" s="325"/>
      <c r="J28" s="330" t="s">
        <v>357</v>
      </c>
      <c r="K28" s="325"/>
    </row>
    <row r="29" spans="1:11" s="328" customFormat="1">
      <c r="A29" s="329" t="s">
        <v>359</v>
      </c>
      <c r="B29" s="329"/>
      <c r="C29" s="325"/>
      <c r="D29" s="330" t="s">
        <v>143</v>
      </c>
      <c r="E29" s="325"/>
      <c r="F29" s="331" t="s">
        <v>143</v>
      </c>
      <c r="G29" s="331"/>
      <c r="H29" s="331"/>
      <c r="I29" s="325"/>
      <c r="J29" s="330" t="s">
        <v>143</v>
      </c>
      <c r="K29" s="325"/>
    </row>
    <row r="30" spans="1:11" s="328" customFormat="1">
      <c r="A30" s="329" t="s">
        <v>360</v>
      </c>
      <c r="B30" s="329"/>
      <c r="C30" s="325"/>
      <c r="D30" s="332">
        <v>-62573779</v>
      </c>
      <c r="E30" s="325"/>
      <c r="F30" s="331" t="s">
        <v>318</v>
      </c>
      <c r="G30" s="331"/>
      <c r="H30" s="331"/>
      <c r="I30" s="325"/>
      <c r="J30" s="330" t="s">
        <v>318</v>
      </c>
      <c r="K30" s="325"/>
    </row>
    <row r="31" spans="1:11">
      <c r="A31" s="322"/>
    </row>
    <row r="32" spans="1:11" s="328" customFormat="1">
      <c r="A32" s="324" t="s">
        <v>3</v>
      </c>
      <c r="B32" s="325"/>
      <c r="C32" s="325"/>
      <c r="D32" s="326" t="s">
        <v>306</v>
      </c>
      <c r="E32" s="325"/>
      <c r="F32" s="325"/>
      <c r="G32" s="326" t="s">
        <v>2</v>
      </c>
      <c r="H32" s="327" t="s">
        <v>307</v>
      </c>
      <c r="I32" s="327"/>
      <c r="J32" s="327"/>
      <c r="K32" s="325"/>
    </row>
    <row r="33" spans="1:11" s="328" customFormat="1">
      <c r="A33" s="329" t="s">
        <v>361</v>
      </c>
      <c r="B33" s="329"/>
      <c r="C33" s="325"/>
      <c r="D33" s="330" t="s">
        <v>312</v>
      </c>
      <c r="E33" s="325"/>
      <c r="F33" s="331" t="s">
        <v>313</v>
      </c>
      <c r="G33" s="331"/>
      <c r="H33" s="331"/>
      <c r="I33" s="325"/>
      <c r="J33" s="330" t="s">
        <v>313</v>
      </c>
      <c r="K33" s="325"/>
    </row>
    <row r="34" spans="1:11" s="328" customFormat="1" ht="22.5" customHeight="1">
      <c r="A34" s="329" t="s">
        <v>362</v>
      </c>
      <c r="B34" s="329"/>
      <c r="C34" s="325"/>
      <c r="D34" s="332">
        <v>-62573779</v>
      </c>
      <c r="E34" s="325"/>
      <c r="F34" s="331" t="s">
        <v>318</v>
      </c>
      <c r="G34" s="331"/>
      <c r="H34" s="331"/>
      <c r="I34" s="325"/>
      <c r="J34" s="330" t="s">
        <v>318</v>
      </c>
      <c r="K34" s="325"/>
    </row>
    <row r="35" spans="1:11" s="328" customFormat="1">
      <c r="A35" s="329" t="s">
        <v>354</v>
      </c>
      <c r="B35" s="329"/>
      <c r="C35" s="325"/>
      <c r="D35" s="330" t="s">
        <v>143</v>
      </c>
      <c r="E35" s="325"/>
      <c r="F35" s="331" t="s">
        <v>353</v>
      </c>
      <c r="G35" s="331"/>
      <c r="H35" s="331"/>
      <c r="I35" s="325"/>
      <c r="J35" s="330" t="s">
        <v>353</v>
      </c>
      <c r="K35" s="325"/>
    </row>
    <row r="36" spans="1:11" s="328" customFormat="1">
      <c r="A36" s="329" t="s">
        <v>358</v>
      </c>
      <c r="B36" s="329"/>
      <c r="C36" s="325"/>
      <c r="D36" s="330" t="s">
        <v>337</v>
      </c>
      <c r="E36" s="325"/>
      <c r="F36" s="331" t="s">
        <v>357</v>
      </c>
      <c r="G36" s="331"/>
      <c r="H36" s="331"/>
      <c r="I36" s="325"/>
      <c r="J36" s="330" t="s">
        <v>357</v>
      </c>
      <c r="K36" s="325"/>
    </row>
    <row r="37" spans="1:11" s="328" customFormat="1">
      <c r="A37" s="329" t="s">
        <v>363</v>
      </c>
      <c r="B37" s="329"/>
      <c r="C37" s="325"/>
      <c r="D37" s="330" t="s">
        <v>323</v>
      </c>
      <c r="E37" s="325"/>
      <c r="F37" s="331" t="s">
        <v>324</v>
      </c>
      <c r="G37" s="331"/>
      <c r="H37" s="331"/>
      <c r="I37" s="325"/>
      <c r="J37" s="330" t="s">
        <v>325</v>
      </c>
      <c r="K37" s="325"/>
    </row>
    <row r="38" spans="1:11" s="328" customFormat="1">
      <c r="A38" s="329" t="s">
        <v>364</v>
      </c>
      <c r="B38" s="329"/>
      <c r="C38" s="325"/>
      <c r="D38" s="330"/>
      <c r="E38" s="325"/>
      <c r="F38" s="331" t="s">
        <v>330</v>
      </c>
      <c r="G38" s="331"/>
      <c r="H38" s="331"/>
      <c r="I38" s="325"/>
      <c r="J38" s="330" t="s">
        <v>330</v>
      </c>
      <c r="K38" s="325"/>
    </row>
    <row r="39" spans="1:11" s="328" customFormat="1">
      <c r="A39" s="329" t="s">
        <v>365</v>
      </c>
      <c r="B39" s="329"/>
      <c r="C39" s="325"/>
      <c r="D39" s="330" t="s">
        <v>143</v>
      </c>
      <c r="E39" s="325"/>
      <c r="F39" s="331" t="s">
        <v>366</v>
      </c>
      <c r="G39" s="331"/>
      <c r="H39" s="331"/>
      <c r="I39" s="325"/>
      <c r="J39" s="330" t="s">
        <v>367</v>
      </c>
      <c r="K39" s="325"/>
    </row>
    <row r="40" spans="1:11" s="328" customFormat="1" ht="22.5" customHeight="1">
      <c r="A40" s="329" t="s">
        <v>368</v>
      </c>
      <c r="B40" s="329"/>
      <c r="C40" s="325"/>
      <c r="D40" s="330" t="s">
        <v>337</v>
      </c>
      <c r="E40" s="325"/>
      <c r="F40" s="331" t="s">
        <v>369</v>
      </c>
      <c r="G40" s="331"/>
      <c r="H40" s="331"/>
      <c r="I40" s="325"/>
      <c r="J40" s="330" t="s">
        <v>370</v>
      </c>
      <c r="K40" s="325"/>
    </row>
    <row r="41" spans="1:11">
      <c r="A41" s="322"/>
    </row>
    <row r="42" spans="1:11" s="328" customFormat="1">
      <c r="A42" s="324" t="s">
        <v>3</v>
      </c>
      <c r="B42" s="325"/>
      <c r="C42" s="325"/>
      <c r="D42" s="326" t="s">
        <v>306</v>
      </c>
      <c r="E42" s="325"/>
      <c r="F42" s="325"/>
      <c r="G42" s="326" t="s">
        <v>2</v>
      </c>
      <c r="H42" s="327" t="s">
        <v>307</v>
      </c>
      <c r="I42" s="327"/>
      <c r="J42" s="327"/>
      <c r="K42" s="325"/>
    </row>
    <row r="43" spans="1:11" s="328" customFormat="1">
      <c r="A43" s="329" t="s">
        <v>371</v>
      </c>
      <c r="B43" s="329"/>
      <c r="C43" s="325"/>
      <c r="D43" s="330" t="s">
        <v>315</v>
      </c>
      <c r="E43" s="325"/>
      <c r="F43" s="331" t="s">
        <v>316</v>
      </c>
      <c r="G43" s="331"/>
      <c r="H43" s="331"/>
      <c r="I43" s="325"/>
      <c r="J43" s="330" t="s">
        <v>316</v>
      </c>
      <c r="K43" s="325"/>
    </row>
    <row r="44" spans="1:11" s="328" customFormat="1" ht="22.5" customHeight="1">
      <c r="A44" s="329" t="s">
        <v>372</v>
      </c>
      <c r="B44" s="329"/>
      <c r="C44" s="325"/>
      <c r="D44" s="330" t="s">
        <v>143</v>
      </c>
      <c r="E44" s="325"/>
      <c r="F44" s="331" t="s">
        <v>143</v>
      </c>
      <c r="G44" s="331"/>
      <c r="H44" s="331"/>
      <c r="I44" s="325"/>
      <c r="J44" s="330" t="s">
        <v>143</v>
      </c>
      <c r="K44" s="325"/>
    </row>
    <row r="45" spans="1:11" s="328" customFormat="1">
      <c r="A45" s="329" t="s">
        <v>355</v>
      </c>
      <c r="B45" s="329"/>
      <c r="C45" s="325"/>
      <c r="D45" s="330" t="s">
        <v>143</v>
      </c>
      <c r="E45" s="325"/>
      <c r="F45" s="331" t="s">
        <v>143</v>
      </c>
      <c r="G45" s="331"/>
      <c r="H45" s="331"/>
      <c r="I45" s="325"/>
      <c r="J45" s="330" t="s">
        <v>143</v>
      </c>
      <c r="K45" s="325"/>
    </row>
    <row r="46" spans="1:11" s="328" customFormat="1">
      <c r="A46" s="324" t="s">
        <v>3</v>
      </c>
      <c r="B46" s="325"/>
      <c r="C46" s="325"/>
      <c r="D46" s="326" t="s">
        <v>306</v>
      </c>
      <c r="E46" s="325"/>
      <c r="F46" s="325"/>
      <c r="G46" s="326" t="s">
        <v>2</v>
      </c>
      <c r="H46" s="327" t="s">
        <v>307</v>
      </c>
      <c r="I46" s="327"/>
      <c r="J46" s="327"/>
      <c r="K46" s="325"/>
    </row>
    <row r="47" spans="1:11" s="328" customFormat="1">
      <c r="A47" s="329" t="s">
        <v>359</v>
      </c>
      <c r="B47" s="329"/>
      <c r="C47" s="325"/>
      <c r="D47" s="330" t="s">
        <v>143</v>
      </c>
      <c r="E47" s="325"/>
      <c r="F47" s="331" t="s">
        <v>143</v>
      </c>
      <c r="G47" s="331"/>
      <c r="H47" s="331"/>
      <c r="I47" s="325"/>
      <c r="J47" s="330" t="s">
        <v>143</v>
      </c>
      <c r="K47" s="325"/>
    </row>
    <row r="48" spans="1:11" s="328" customFormat="1">
      <c r="A48" s="329" t="s">
        <v>373</v>
      </c>
      <c r="B48" s="329"/>
      <c r="C48" s="325"/>
      <c r="D48" s="330" t="s">
        <v>315</v>
      </c>
      <c r="E48" s="325"/>
      <c r="F48" s="331" t="s">
        <v>327</v>
      </c>
      <c r="G48" s="331"/>
      <c r="H48" s="331"/>
      <c r="I48" s="325"/>
      <c r="J48" s="330" t="s">
        <v>328</v>
      </c>
      <c r="K48" s="325"/>
    </row>
    <row r="49" spans="1:11" s="328" customFormat="1">
      <c r="A49" s="329" t="s">
        <v>374</v>
      </c>
      <c r="B49" s="329"/>
      <c r="C49" s="325"/>
      <c r="D49" s="330"/>
      <c r="E49" s="325"/>
      <c r="F49" s="331" t="s">
        <v>143</v>
      </c>
      <c r="G49" s="331"/>
      <c r="H49" s="331"/>
      <c r="I49" s="325"/>
      <c r="J49" s="330" t="s">
        <v>143</v>
      </c>
      <c r="K49" s="325"/>
    </row>
    <row r="50" spans="1:11" s="328" customFormat="1">
      <c r="A50" s="329" t="s">
        <v>375</v>
      </c>
      <c r="B50" s="329"/>
      <c r="C50" s="325"/>
      <c r="D50" s="330" t="s">
        <v>143</v>
      </c>
      <c r="E50" s="325"/>
      <c r="F50" s="331" t="s">
        <v>376</v>
      </c>
      <c r="G50" s="331"/>
      <c r="H50" s="331"/>
      <c r="I50" s="325"/>
      <c r="J50" s="330" t="s">
        <v>377</v>
      </c>
      <c r="K50" s="325"/>
    </row>
    <row r="51" spans="1:11" s="328" customFormat="1" ht="22.5" customHeight="1">
      <c r="A51" s="329" t="s">
        <v>378</v>
      </c>
      <c r="B51" s="329"/>
      <c r="C51" s="325"/>
      <c r="D51" s="330" t="s">
        <v>143</v>
      </c>
      <c r="E51" s="325"/>
      <c r="F51" s="331" t="s">
        <v>376</v>
      </c>
      <c r="G51" s="331"/>
      <c r="H51" s="331"/>
      <c r="I51" s="325"/>
      <c r="J51" s="330" t="s">
        <v>377</v>
      </c>
      <c r="K51" s="325"/>
    </row>
    <row r="52" spans="1:11">
      <c r="A52" s="322"/>
      <c r="B52" s="322"/>
      <c r="C52" s="322"/>
      <c r="D52" s="322"/>
      <c r="E52" s="322"/>
      <c r="F52" s="322"/>
      <c r="G52" s="322"/>
      <c r="H52" s="322"/>
      <c r="I52" s="322"/>
      <c r="J52" s="322"/>
      <c r="K52" s="322"/>
    </row>
  </sheetData>
  <mergeCells count="86">
    <mergeCell ref="A51:B51"/>
    <mergeCell ref="F51:H51"/>
    <mergeCell ref="A48:B48"/>
    <mergeCell ref="F48:H48"/>
    <mergeCell ref="A49:B49"/>
    <mergeCell ref="F49:H49"/>
    <mergeCell ref="A50:B50"/>
    <mergeCell ref="F50:H50"/>
    <mergeCell ref="A44:B44"/>
    <mergeCell ref="F44:H44"/>
    <mergeCell ref="A45:B45"/>
    <mergeCell ref="F45:H45"/>
    <mergeCell ref="H46:J46"/>
    <mergeCell ref="A47:B47"/>
    <mergeCell ref="F47:H47"/>
    <mergeCell ref="A39:B39"/>
    <mergeCell ref="F39:H39"/>
    <mergeCell ref="A40:B40"/>
    <mergeCell ref="F40:H40"/>
    <mergeCell ref="H42:J42"/>
    <mergeCell ref="A43:B43"/>
    <mergeCell ref="F43:H43"/>
    <mergeCell ref="A36:B36"/>
    <mergeCell ref="F36:H36"/>
    <mergeCell ref="A37:B37"/>
    <mergeCell ref="F37:H37"/>
    <mergeCell ref="A38:B38"/>
    <mergeCell ref="F38:H38"/>
    <mergeCell ref="H32:J32"/>
    <mergeCell ref="A33:B33"/>
    <mergeCell ref="F33:H33"/>
    <mergeCell ref="A34:B34"/>
    <mergeCell ref="F34:H34"/>
    <mergeCell ref="A35:B35"/>
    <mergeCell ref="F35:H35"/>
    <mergeCell ref="A28:B28"/>
    <mergeCell ref="F28:H28"/>
    <mergeCell ref="A29:B29"/>
    <mergeCell ref="F29:H29"/>
    <mergeCell ref="A30:B30"/>
    <mergeCell ref="F30:H30"/>
    <mergeCell ref="A25:B25"/>
    <mergeCell ref="F25:H25"/>
    <mergeCell ref="A26:B26"/>
    <mergeCell ref="F26:H26"/>
    <mergeCell ref="A27:B27"/>
    <mergeCell ref="F27:H27"/>
    <mergeCell ref="A20:B20"/>
    <mergeCell ref="F20:H20"/>
    <mergeCell ref="A21:B21"/>
    <mergeCell ref="F21:H21"/>
    <mergeCell ref="H23:J23"/>
    <mergeCell ref="A24:B24"/>
    <mergeCell ref="F24:H24"/>
    <mergeCell ref="A15:B15"/>
    <mergeCell ref="F15:H15"/>
    <mergeCell ref="H17:J17"/>
    <mergeCell ref="A18:B18"/>
    <mergeCell ref="F18:H18"/>
    <mergeCell ref="A19:B19"/>
    <mergeCell ref="F19:H19"/>
    <mergeCell ref="A12:B12"/>
    <mergeCell ref="F12:H12"/>
    <mergeCell ref="A13:B13"/>
    <mergeCell ref="F13:H13"/>
    <mergeCell ref="A14:B14"/>
    <mergeCell ref="F14:H14"/>
    <mergeCell ref="A9:B9"/>
    <mergeCell ref="F9:H9"/>
    <mergeCell ref="A10:B10"/>
    <mergeCell ref="F10:H10"/>
    <mergeCell ref="A11:B11"/>
    <mergeCell ref="F11:H11"/>
    <mergeCell ref="A6:B6"/>
    <mergeCell ref="F6:H6"/>
    <mergeCell ref="A7:B7"/>
    <mergeCell ref="F7:H7"/>
    <mergeCell ref="A8:B8"/>
    <mergeCell ref="F8:H8"/>
    <mergeCell ref="H2:J2"/>
    <mergeCell ref="A3:B3"/>
    <mergeCell ref="F3:H3"/>
    <mergeCell ref="A4:B4"/>
    <mergeCell ref="F4:H4"/>
    <mergeCell ref="A5:B5"/>
    <mergeCell ref="F5:H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04"/>
  <sheetViews>
    <sheetView showGridLines="0" view="pageBreakPreview" zoomScale="67" zoomScaleNormal="85" zoomScaleSheetLayoutView="67" workbookViewId="0">
      <selection activeCell="G28" sqref="G28"/>
    </sheetView>
  </sheetViews>
  <sheetFormatPr baseColWidth="10" defaultColWidth="11.42578125" defaultRowHeight="14.25"/>
  <cols>
    <col min="1" max="3" width="11.42578125" style="8"/>
    <col min="4" max="4" width="59.85546875" style="8" customWidth="1"/>
    <col min="5" max="5" width="23.7109375" style="8" bestFit="1" customWidth="1"/>
    <col min="6" max="6" width="28.7109375" style="39" customWidth="1"/>
    <col min="7" max="7" width="26.42578125" style="39" bestFit="1" customWidth="1"/>
    <col min="8" max="9" width="25.7109375" style="39" bestFit="1" customWidth="1"/>
    <col min="10" max="10" width="25.85546875" style="59" bestFit="1" customWidth="1"/>
    <col min="11" max="11" width="11.42578125" style="33"/>
    <col min="12" max="12" width="29.5703125" style="33" hidden="1" customWidth="1"/>
    <col min="13" max="13" width="35.28515625" style="33" hidden="1" customWidth="1"/>
    <col min="14" max="14" width="26.5703125" style="33" hidden="1" customWidth="1"/>
    <col min="15" max="16" width="19.140625" style="51" hidden="1" customWidth="1"/>
    <col min="17" max="17" width="20.42578125" style="51" hidden="1" customWidth="1"/>
    <col min="18" max="19" width="19.140625" style="51" hidden="1" customWidth="1"/>
    <col min="20" max="20" width="19.140625" style="33" hidden="1" customWidth="1"/>
    <col min="21" max="21" width="22.7109375" style="33" hidden="1" customWidth="1"/>
    <col min="22" max="22" width="20.28515625" style="8" hidden="1" customWidth="1"/>
    <col min="23" max="23" width="11.42578125" style="8" hidden="1" customWidth="1"/>
    <col min="24" max="24" width="17.7109375" style="8" hidden="1" customWidth="1"/>
    <col min="25" max="25" width="11.42578125" style="8" hidden="1" customWidth="1"/>
    <col min="26" max="26" width="16.7109375" style="8" hidden="1" customWidth="1"/>
    <col min="27" max="34" width="11.42578125" style="8" hidden="1" customWidth="1"/>
    <col min="35" max="35" width="17.7109375" style="8" bestFit="1" customWidth="1"/>
    <col min="36" max="36" width="13.42578125" style="8" bestFit="1" customWidth="1"/>
    <col min="37" max="41" width="11.42578125" style="8" customWidth="1"/>
    <col min="42" max="42" width="11.42578125" style="8"/>
    <col min="43" max="43" width="17.140625" style="8" bestFit="1" customWidth="1"/>
    <col min="44" max="44" width="11.42578125" style="8"/>
    <col min="45" max="45" width="21.5703125" style="33" customWidth="1"/>
    <col min="46" max="46" width="19.140625" style="33" bestFit="1" customWidth="1"/>
    <col min="47" max="47" width="17.28515625" style="33" bestFit="1" customWidth="1"/>
    <col min="48" max="48" width="16.28515625" style="33" bestFit="1" customWidth="1"/>
    <col min="49" max="49" width="19.140625" style="8" bestFit="1" customWidth="1"/>
    <col min="50" max="16384" width="11.42578125" style="8"/>
  </cols>
  <sheetData>
    <row r="1" spans="1:48" s="61" customFormat="1" ht="15">
      <c r="A1" s="124"/>
      <c r="B1" s="126"/>
      <c r="C1" s="127"/>
      <c r="D1" s="127"/>
      <c r="E1" s="127"/>
      <c r="F1" s="128"/>
      <c r="G1" s="128"/>
      <c r="H1" s="128"/>
      <c r="I1" s="128"/>
      <c r="J1" s="129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>
        <v>568624882</v>
      </c>
      <c r="AS1" s="125"/>
      <c r="AT1" s="125"/>
      <c r="AU1" s="125"/>
      <c r="AV1" s="125"/>
    </row>
    <row r="2" spans="1:48" s="61" customFormat="1" ht="15">
      <c r="B2" s="151" t="s">
        <v>77</v>
      </c>
      <c r="C2" s="152"/>
      <c r="D2" s="152"/>
      <c r="E2" s="152"/>
      <c r="F2" s="152"/>
      <c r="G2" s="152"/>
      <c r="H2" s="152"/>
      <c r="I2" s="152"/>
      <c r="J2" s="153"/>
      <c r="K2" s="60"/>
      <c r="L2" s="60"/>
      <c r="M2" s="60"/>
      <c r="N2" s="60"/>
      <c r="O2" s="60"/>
      <c r="P2" s="60"/>
      <c r="Q2" s="60"/>
      <c r="R2" s="60"/>
      <c r="S2" s="60"/>
      <c r="T2" s="60"/>
      <c r="U2" s="60">
        <v>9142595</v>
      </c>
      <c r="AS2" s="60"/>
      <c r="AT2" s="60"/>
      <c r="AU2" s="60"/>
      <c r="AV2" s="60"/>
    </row>
    <row r="3" spans="1:48" s="61" customFormat="1" ht="39.75" customHeight="1">
      <c r="B3" s="151" t="s">
        <v>4</v>
      </c>
      <c r="C3" s="152"/>
      <c r="D3" s="152"/>
      <c r="E3" s="152"/>
      <c r="F3" s="152"/>
      <c r="G3" s="152"/>
      <c r="H3" s="152"/>
      <c r="I3" s="152"/>
      <c r="J3" s="153"/>
      <c r="K3" s="60"/>
      <c r="L3" s="60"/>
      <c r="M3" s="60"/>
      <c r="N3" s="60"/>
      <c r="O3" s="60"/>
      <c r="P3" s="60"/>
      <c r="Q3" s="60"/>
      <c r="R3" s="60"/>
      <c r="S3" s="60"/>
      <c r="T3" s="60"/>
      <c r="U3" s="60">
        <f>SUM(U1:U2)</f>
        <v>577767477</v>
      </c>
      <c r="AS3" s="60"/>
      <c r="AT3" s="60"/>
      <c r="AU3" s="60"/>
      <c r="AV3" s="60"/>
    </row>
    <row r="4" spans="1:48" s="61" customFormat="1" ht="15">
      <c r="B4" s="151" t="s">
        <v>78</v>
      </c>
      <c r="C4" s="152"/>
      <c r="D4" s="152"/>
      <c r="E4" s="152"/>
      <c r="F4" s="152"/>
      <c r="G4" s="152"/>
      <c r="H4" s="152"/>
      <c r="I4" s="152"/>
      <c r="J4" s="153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AI4" s="60"/>
      <c r="AS4" s="60"/>
      <c r="AT4" s="60"/>
      <c r="AU4" s="60"/>
      <c r="AV4" s="60"/>
    </row>
    <row r="5" spans="1:48" s="61" customFormat="1" ht="15.75" thickBot="1">
      <c r="B5" s="154" t="s">
        <v>1</v>
      </c>
      <c r="C5" s="155"/>
      <c r="D5" s="155"/>
      <c r="E5" s="155"/>
      <c r="F5" s="155"/>
      <c r="G5" s="155"/>
      <c r="H5" s="155"/>
      <c r="I5" s="155"/>
      <c r="J5" s="156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AS5" s="60"/>
      <c r="AT5" s="60"/>
      <c r="AU5" s="60"/>
      <c r="AV5" s="60"/>
    </row>
    <row r="6" spans="1:48" ht="15.75" thickBot="1">
      <c r="B6" s="157"/>
      <c r="C6" s="158"/>
      <c r="D6" s="159"/>
      <c r="E6" s="162" t="s">
        <v>5</v>
      </c>
      <c r="F6" s="163"/>
      <c r="G6" s="163"/>
      <c r="H6" s="163"/>
      <c r="I6" s="164"/>
      <c r="J6" s="165" t="s">
        <v>6</v>
      </c>
      <c r="U6" s="33">
        <v>358175466.45999998</v>
      </c>
    </row>
    <row r="7" spans="1:48" ht="15">
      <c r="B7" s="168" t="s">
        <v>3</v>
      </c>
      <c r="C7" s="169"/>
      <c r="D7" s="170"/>
      <c r="E7" s="174" t="s">
        <v>8</v>
      </c>
      <c r="F7" s="148" t="s">
        <v>9</v>
      </c>
      <c r="G7" s="148" t="s">
        <v>10</v>
      </c>
      <c r="H7" s="148" t="s">
        <v>2</v>
      </c>
      <c r="I7" s="148" t="s">
        <v>11</v>
      </c>
      <c r="J7" s="166"/>
    </row>
    <row r="8" spans="1:48" ht="15.75" thickBot="1">
      <c r="B8" s="171" t="s">
        <v>7</v>
      </c>
      <c r="C8" s="172"/>
      <c r="D8" s="173"/>
      <c r="E8" s="175"/>
      <c r="F8" s="149"/>
      <c r="G8" s="149"/>
      <c r="H8" s="149"/>
      <c r="I8" s="149"/>
      <c r="J8" s="167"/>
      <c r="U8" s="33">
        <f>U6-H14</f>
        <v>-501448861.54000002</v>
      </c>
    </row>
    <row r="9" spans="1:48" s="61" customFormat="1" ht="15">
      <c r="B9" s="160"/>
      <c r="C9" s="161"/>
      <c r="D9" s="161"/>
      <c r="E9" s="62"/>
      <c r="F9" s="62"/>
      <c r="G9" s="62"/>
      <c r="H9" s="62"/>
      <c r="I9" s="62"/>
      <c r="J9" s="63"/>
      <c r="K9" s="60"/>
      <c r="L9" s="60"/>
      <c r="M9" s="60"/>
      <c r="N9" s="60"/>
      <c r="O9" s="60"/>
      <c r="P9" s="60"/>
      <c r="Q9" s="64"/>
      <c r="R9" s="60"/>
      <c r="S9" s="60"/>
      <c r="T9" s="60"/>
      <c r="U9" s="60"/>
      <c r="AQ9" s="65"/>
      <c r="AS9" s="60"/>
      <c r="AT9" s="60"/>
      <c r="AU9" s="60"/>
      <c r="AV9" s="60"/>
    </row>
    <row r="10" spans="1:48" s="61" customFormat="1" ht="15">
      <c r="B10" s="147" t="s">
        <v>12</v>
      </c>
      <c r="C10" s="140"/>
      <c r="D10" s="140"/>
      <c r="E10" s="66"/>
      <c r="F10" s="106"/>
      <c r="G10" s="66"/>
      <c r="H10" s="66"/>
      <c r="I10" s="66"/>
      <c r="J10" s="67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AQ10" s="65"/>
      <c r="AS10" s="60"/>
      <c r="AT10" s="60"/>
      <c r="AU10" s="60"/>
      <c r="AV10" s="60"/>
    </row>
    <row r="11" spans="1:48" s="61" customFormat="1" ht="15">
      <c r="B11" s="68"/>
      <c r="C11" s="146" t="s">
        <v>13</v>
      </c>
      <c r="D11" s="146"/>
      <c r="E11" s="69">
        <v>1762731239</v>
      </c>
      <c r="F11" s="110">
        <v>626674562</v>
      </c>
      <c r="G11" s="69">
        <f>E11+F11</f>
        <v>2389405801</v>
      </c>
      <c r="H11" s="69">
        <v>2389405801</v>
      </c>
      <c r="I11" s="69">
        <v>2389405801</v>
      </c>
      <c r="J11" s="70">
        <f t="shared" ref="J11:J62" si="0">+I11-E11</f>
        <v>626674562</v>
      </c>
      <c r="K11" s="60"/>
      <c r="L11" s="60"/>
      <c r="M11" s="60"/>
      <c r="N11" s="71"/>
      <c r="O11" s="60"/>
      <c r="P11" s="60"/>
      <c r="Q11" s="60"/>
      <c r="R11" s="60"/>
      <c r="S11" s="60"/>
      <c r="T11" s="60"/>
      <c r="U11" s="69">
        <v>350106278.06999999</v>
      </c>
      <c r="V11" s="72"/>
      <c r="AQ11" s="65"/>
      <c r="AS11" s="60"/>
      <c r="AT11" s="60"/>
      <c r="AU11" s="60"/>
      <c r="AV11" s="60"/>
    </row>
    <row r="12" spans="1:48" s="61" customFormat="1" ht="15">
      <c r="B12" s="73"/>
      <c r="C12" s="143" t="s">
        <v>14</v>
      </c>
      <c r="D12" s="143"/>
      <c r="E12" s="69">
        <v>0</v>
      </c>
      <c r="F12" s="110">
        <v>0</v>
      </c>
      <c r="G12" s="69">
        <f t="shared" ref="G12:G41" si="1">E12+F12</f>
        <v>0</v>
      </c>
      <c r="H12" s="69">
        <v>0</v>
      </c>
      <c r="I12" s="69">
        <v>0</v>
      </c>
      <c r="J12" s="70">
        <f t="shared" si="0"/>
        <v>0</v>
      </c>
      <c r="K12" s="60"/>
      <c r="L12" s="60"/>
      <c r="M12" s="60"/>
      <c r="N12" s="71"/>
      <c r="O12" s="60"/>
      <c r="P12" s="60"/>
      <c r="Q12" s="60"/>
      <c r="R12" s="60"/>
      <c r="S12" s="60"/>
      <c r="T12" s="60"/>
      <c r="U12" s="60">
        <v>8092301.3899999997</v>
      </c>
      <c r="V12" s="72"/>
      <c r="AQ12" s="65"/>
      <c r="AS12" s="60"/>
      <c r="AT12" s="60"/>
      <c r="AU12" s="60"/>
      <c r="AV12" s="60"/>
    </row>
    <row r="13" spans="1:48" s="61" customFormat="1" ht="15">
      <c r="B13" s="73"/>
      <c r="C13" s="143" t="s">
        <v>15</v>
      </c>
      <c r="D13" s="143"/>
      <c r="E13" s="69">
        <v>0</v>
      </c>
      <c r="F13" s="110">
        <v>0</v>
      </c>
      <c r="G13" s="69">
        <f t="shared" si="1"/>
        <v>0</v>
      </c>
      <c r="H13" s="69">
        <v>0</v>
      </c>
      <c r="I13" s="69">
        <v>0</v>
      </c>
      <c r="J13" s="70">
        <f t="shared" si="0"/>
        <v>0</v>
      </c>
      <c r="K13" s="60"/>
      <c r="L13" s="60"/>
      <c r="M13" s="60"/>
      <c r="N13" s="71"/>
      <c r="O13" s="60"/>
      <c r="P13" s="60"/>
      <c r="Q13" s="60"/>
      <c r="R13" s="60"/>
      <c r="S13" s="60"/>
      <c r="T13" s="60"/>
      <c r="U13" s="60"/>
      <c r="V13" s="72">
        <v>350106278.06999999</v>
      </c>
      <c r="AQ13" s="65"/>
      <c r="AS13" s="60"/>
      <c r="AT13" s="60"/>
      <c r="AU13" s="60"/>
      <c r="AV13" s="60"/>
    </row>
    <row r="14" spans="1:48" s="61" customFormat="1" ht="15">
      <c r="B14" s="73"/>
      <c r="C14" s="143" t="s">
        <v>16</v>
      </c>
      <c r="D14" s="143"/>
      <c r="E14" s="69">
        <v>754147354</v>
      </c>
      <c r="F14" s="110">
        <v>105477107</v>
      </c>
      <c r="G14" s="69">
        <f t="shared" si="1"/>
        <v>859624461</v>
      </c>
      <c r="H14" s="69">
        <v>859624328</v>
      </c>
      <c r="I14" s="69">
        <v>859624328</v>
      </c>
      <c r="J14" s="70">
        <f t="shared" si="0"/>
        <v>105476974</v>
      </c>
      <c r="K14" s="74"/>
      <c r="L14" s="60"/>
      <c r="M14" s="60"/>
      <c r="N14" s="71"/>
      <c r="O14" s="60"/>
      <c r="P14" s="75"/>
      <c r="Q14" s="60"/>
      <c r="R14" s="74"/>
      <c r="S14" s="74"/>
      <c r="T14" s="60"/>
      <c r="U14" s="60">
        <v>0</v>
      </c>
      <c r="V14" s="72"/>
      <c r="AQ14" s="65"/>
      <c r="AS14" s="60"/>
      <c r="AT14" s="60"/>
      <c r="AU14" s="60"/>
      <c r="AV14" s="60"/>
    </row>
    <row r="15" spans="1:48" s="61" customFormat="1" ht="15">
      <c r="B15" s="73"/>
      <c r="C15" s="143" t="s">
        <v>17</v>
      </c>
      <c r="D15" s="143"/>
      <c r="E15" s="69">
        <v>23481915</v>
      </c>
      <c r="F15" s="110">
        <v>-4143109</v>
      </c>
      <c r="G15" s="69">
        <f t="shared" si="1"/>
        <v>19338806</v>
      </c>
      <c r="H15" s="69">
        <v>19338806</v>
      </c>
      <c r="I15" s="69">
        <v>19338806</v>
      </c>
      <c r="J15" s="70">
        <f t="shared" si="0"/>
        <v>-4143109</v>
      </c>
      <c r="K15" s="74"/>
      <c r="L15" s="60"/>
      <c r="M15" s="60"/>
      <c r="N15" s="71"/>
      <c r="O15" s="60"/>
      <c r="P15" s="75"/>
      <c r="Q15" s="60"/>
      <c r="R15" s="74"/>
      <c r="S15" s="74"/>
      <c r="T15" s="60"/>
      <c r="U15" s="60"/>
      <c r="V15" s="72">
        <v>8092301.3899999997</v>
      </c>
      <c r="AQ15" s="65"/>
      <c r="AS15" s="60"/>
      <c r="AT15" s="60"/>
      <c r="AU15" s="60"/>
      <c r="AV15" s="60"/>
    </row>
    <row r="16" spans="1:48" s="61" customFormat="1" ht="15">
      <c r="B16" s="68"/>
      <c r="C16" s="146" t="s">
        <v>18</v>
      </c>
      <c r="D16" s="146"/>
      <c r="E16" s="69">
        <v>273624734</v>
      </c>
      <c r="F16" s="112">
        <v>-181710807</v>
      </c>
      <c r="G16" s="69">
        <f t="shared" si="1"/>
        <v>91913927</v>
      </c>
      <c r="H16" s="69">
        <v>91913927</v>
      </c>
      <c r="I16" s="69">
        <v>91913927</v>
      </c>
      <c r="J16" s="70">
        <f t="shared" si="0"/>
        <v>-181710807</v>
      </c>
      <c r="K16" s="74"/>
      <c r="L16" s="60"/>
      <c r="M16" s="60"/>
      <c r="N16" s="71"/>
      <c r="O16" s="74"/>
      <c r="P16" s="74"/>
      <c r="Q16" s="60"/>
      <c r="R16" s="74"/>
      <c r="S16" s="74"/>
      <c r="T16" s="60"/>
      <c r="U16" s="78"/>
      <c r="V16" s="72"/>
      <c r="AQ16" s="65"/>
      <c r="AS16" s="60"/>
      <c r="AT16" s="60"/>
      <c r="AU16" s="60"/>
      <c r="AV16" s="60"/>
    </row>
    <row r="17" spans="2:48" s="61" customFormat="1" ht="15">
      <c r="B17" s="68"/>
      <c r="C17" s="146" t="s">
        <v>19</v>
      </c>
      <c r="D17" s="146"/>
      <c r="E17" s="69">
        <v>9054759</v>
      </c>
      <c r="F17" s="110">
        <v>-1359832</v>
      </c>
      <c r="G17" s="69">
        <f t="shared" si="1"/>
        <v>7694927</v>
      </c>
      <c r="H17" s="69">
        <v>7694927</v>
      </c>
      <c r="I17" s="69">
        <v>7694927</v>
      </c>
      <c r="J17" s="70">
        <f t="shared" si="0"/>
        <v>-1359832</v>
      </c>
      <c r="K17" s="74"/>
      <c r="L17" s="60"/>
      <c r="M17" s="60"/>
      <c r="N17" s="71"/>
      <c r="O17" s="74"/>
      <c r="P17" s="74"/>
      <c r="Q17" s="60"/>
      <c r="R17" s="74"/>
      <c r="S17" s="74"/>
      <c r="T17" s="60"/>
      <c r="U17" s="60"/>
      <c r="V17" s="72">
        <f>SUM(V12:V15)</f>
        <v>358198579.45999998</v>
      </c>
      <c r="AQ17" s="65"/>
      <c r="AS17" s="60"/>
      <c r="AT17" s="60"/>
      <c r="AU17" s="60"/>
      <c r="AV17" s="60"/>
    </row>
    <row r="18" spans="2:48" s="61" customFormat="1" ht="31.5" customHeight="1">
      <c r="B18" s="76"/>
      <c r="C18" s="130" t="s">
        <v>72</v>
      </c>
      <c r="D18" s="130"/>
      <c r="E18" s="69">
        <f t="shared" ref="E18" si="2">SUM(E19:E29)</f>
        <v>7927783901</v>
      </c>
      <c r="F18" s="110">
        <v>-58040852</v>
      </c>
      <c r="G18" s="69">
        <f t="shared" si="1"/>
        <v>7869743049</v>
      </c>
      <c r="H18" s="69">
        <f>SUM(H19:H29)</f>
        <v>7869743049</v>
      </c>
      <c r="I18" s="69">
        <f>SUM(I19:I29)</f>
        <v>7869743049</v>
      </c>
      <c r="J18" s="70">
        <f t="shared" si="0"/>
        <v>-58040852</v>
      </c>
      <c r="K18" s="74"/>
      <c r="L18" s="60"/>
      <c r="M18" s="60"/>
      <c r="N18" s="71"/>
      <c r="O18" s="60"/>
      <c r="P18" s="75"/>
      <c r="Q18" s="64"/>
      <c r="R18" s="74"/>
      <c r="S18" s="74"/>
      <c r="T18" s="60"/>
      <c r="U18" s="60">
        <f>SUM(U11:U16)</f>
        <v>358198579.45999998</v>
      </c>
      <c r="V18" s="72">
        <f>V17-H14</f>
        <v>-501425748.54000002</v>
      </c>
      <c r="AQ18" s="65"/>
      <c r="AS18" s="60"/>
      <c r="AT18" s="60"/>
      <c r="AU18" s="60"/>
      <c r="AV18" s="60"/>
    </row>
    <row r="19" spans="2:48" s="61" customFormat="1" ht="15" customHeight="1">
      <c r="B19" s="76"/>
      <c r="C19" s="121"/>
      <c r="D19" s="121" t="s">
        <v>20</v>
      </c>
      <c r="E19" s="69">
        <v>6213317928</v>
      </c>
      <c r="F19" s="110">
        <v>-192199945</v>
      </c>
      <c r="G19" s="69">
        <f t="shared" si="1"/>
        <v>6021117983</v>
      </c>
      <c r="H19" s="69">
        <v>6021117983</v>
      </c>
      <c r="I19" s="69">
        <v>6021117983</v>
      </c>
      <c r="J19" s="70">
        <f t="shared" si="0"/>
        <v>-192199945</v>
      </c>
      <c r="K19" s="74"/>
      <c r="L19" s="60"/>
      <c r="M19" s="60"/>
      <c r="N19" s="71"/>
      <c r="O19" s="60"/>
      <c r="P19" s="75"/>
      <c r="Q19" s="60"/>
      <c r="R19" s="74"/>
      <c r="S19" s="74"/>
      <c r="T19" s="60"/>
      <c r="U19" s="60"/>
      <c r="V19" s="72"/>
      <c r="AQ19" s="65"/>
      <c r="AS19" s="60"/>
      <c r="AT19" s="60"/>
      <c r="AU19" s="60"/>
      <c r="AV19" s="60"/>
    </row>
    <row r="20" spans="2:48" s="61" customFormat="1" ht="15">
      <c r="B20" s="76"/>
      <c r="C20" s="121"/>
      <c r="D20" s="121" t="s">
        <v>21</v>
      </c>
      <c r="E20" s="69">
        <v>280923240</v>
      </c>
      <c r="F20" s="110">
        <v>7215104</v>
      </c>
      <c r="G20" s="69">
        <f t="shared" si="1"/>
        <v>288138344</v>
      </c>
      <c r="H20" s="69">
        <v>288138344</v>
      </c>
      <c r="I20" s="69">
        <v>288138344</v>
      </c>
      <c r="J20" s="70">
        <f t="shared" si="0"/>
        <v>7215104</v>
      </c>
      <c r="K20" s="74"/>
      <c r="L20" s="60"/>
      <c r="M20" s="60"/>
      <c r="N20" s="71"/>
      <c r="O20" s="60"/>
      <c r="P20" s="75"/>
      <c r="Q20" s="60"/>
      <c r="R20" s="74"/>
      <c r="S20" s="74"/>
      <c r="T20" s="60"/>
      <c r="U20" s="60"/>
      <c r="V20" s="72"/>
      <c r="AQ20" s="65"/>
      <c r="AS20" s="60"/>
      <c r="AT20" s="60"/>
      <c r="AU20" s="60"/>
      <c r="AV20" s="60"/>
    </row>
    <row r="21" spans="2:48" s="61" customFormat="1" ht="15">
      <c r="B21" s="76"/>
      <c r="C21" s="121"/>
      <c r="D21" s="121" t="s">
        <v>22</v>
      </c>
      <c r="E21" s="69">
        <v>356077127</v>
      </c>
      <c r="F21" s="112">
        <v>-32360980</v>
      </c>
      <c r="G21" s="69">
        <f t="shared" si="1"/>
        <v>323716147</v>
      </c>
      <c r="H21" s="69">
        <v>323716147</v>
      </c>
      <c r="I21" s="69">
        <v>323716147</v>
      </c>
      <c r="J21" s="70">
        <f t="shared" si="0"/>
        <v>-32360980</v>
      </c>
      <c r="K21" s="74"/>
      <c r="L21" s="60"/>
      <c r="M21" s="60"/>
      <c r="N21" s="71"/>
      <c r="O21" s="60"/>
      <c r="P21" s="75"/>
      <c r="Q21" s="60"/>
      <c r="R21" s="74"/>
      <c r="S21" s="74"/>
      <c r="T21" s="60"/>
      <c r="U21" s="60"/>
      <c r="V21" s="72">
        <v>19435608</v>
      </c>
      <c r="AQ21" s="65"/>
      <c r="AS21" s="60"/>
      <c r="AT21" s="60"/>
      <c r="AU21" s="60"/>
      <c r="AV21" s="60"/>
    </row>
    <row r="22" spans="2:48" s="61" customFormat="1" ht="15">
      <c r="B22" s="76"/>
      <c r="C22" s="121"/>
      <c r="D22" s="121" t="s">
        <v>23</v>
      </c>
      <c r="E22" s="69">
        <v>0</v>
      </c>
      <c r="F22" s="110">
        <v>0</v>
      </c>
      <c r="G22" s="69">
        <f t="shared" si="1"/>
        <v>0</v>
      </c>
      <c r="H22" s="69">
        <v>0</v>
      </c>
      <c r="I22" s="69">
        <v>0</v>
      </c>
      <c r="J22" s="70">
        <f t="shared" si="0"/>
        <v>0</v>
      </c>
      <c r="K22" s="74"/>
      <c r="L22" s="60"/>
      <c r="M22" s="60"/>
      <c r="N22" s="71"/>
      <c r="O22" s="60"/>
      <c r="P22" s="75"/>
      <c r="Q22" s="60"/>
      <c r="R22" s="74"/>
      <c r="S22" s="74"/>
      <c r="T22" s="60"/>
      <c r="U22" s="60"/>
      <c r="V22" s="72">
        <v>32265797</v>
      </c>
      <c r="AQ22" s="65"/>
      <c r="AS22" s="60"/>
      <c r="AT22" s="60"/>
      <c r="AU22" s="60"/>
      <c r="AV22" s="60"/>
    </row>
    <row r="23" spans="2:48" s="61" customFormat="1" ht="15">
      <c r="B23" s="76"/>
      <c r="C23" s="121"/>
      <c r="D23" s="121" t="s">
        <v>24</v>
      </c>
      <c r="E23" s="69">
        <v>0</v>
      </c>
      <c r="F23" s="110">
        <v>0</v>
      </c>
      <c r="G23" s="69">
        <f t="shared" si="1"/>
        <v>0</v>
      </c>
      <c r="H23" s="69">
        <v>0</v>
      </c>
      <c r="I23" s="69">
        <v>0</v>
      </c>
      <c r="J23" s="70">
        <f t="shared" si="0"/>
        <v>0</v>
      </c>
      <c r="K23" s="74"/>
      <c r="L23" s="60"/>
      <c r="M23" s="60"/>
      <c r="N23" s="71"/>
      <c r="O23" s="60"/>
      <c r="P23" s="75"/>
      <c r="Q23" s="64"/>
      <c r="R23" s="74"/>
      <c r="S23" s="74"/>
      <c r="T23" s="60"/>
      <c r="U23" s="60"/>
      <c r="V23" s="72">
        <v>29000246</v>
      </c>
      <c r="AQ23" s="65"/>
      <c r="AS23" s="60"/>
      <c r="AT23" s="60"/>
      <c r="AU23" s="60"/>
      <c r="AV23" s="60"/>
    </row>
    <row r="24" spans="2:48" s="61" customFormat="1" ht="15" customHeight="1">
      <c r="B24" s="76"/>
      <c r="C24" s="121"/>
      <c r="D24" s="121" t="s">
        <v>25</v>
      </c>
      <c r="E24" s="69">
        <v>228523342</v>
      </c>
      <c r="F24" s="110">
        <v>-8149396</v>
      </c>
      <c r="G24" s="69">
        <f t="shared" si="1"/>
        <v>220373946</v>
      </c>
      <c r="H24" s="69">
        <v>220373946</v>
      </c>
      <c r="I24" s="69">
        <v>220373946</v>
      </c>
      <c r="J24" s="70">
        <f t="shared" si="0"/>
        <v>-8149396</v>
      </c>
      <c r="K24" s="74"/>
      <c r="L24" s="60"/>
      <c r="M24" s="60"/>
      <c r="N24" s="71"/>
      <c r="O24" s="60"/>
      <c r="P24" s="75"/>
      <c r="Q24" s="60"/>
      <c r="R24" s="74"/>
      <c r="S24" s="74"/>
      <c r="T24" s="60"/>
      <c r="U24" s="60"/>
      <c r="V24" s="72"/>
      <c r="AQ24" s="65"/>
      <c r="AS24" s="60"/>
      <c r="AT24" s="60"/>
      <c r="AU24" s="60"/>
      <c r="AV24" s="60"/>
    </row>
    <row r="25" spans="2:48" s="61" customFormat="1" ht="14.25" customHeight="1">
      <c r="B25" s="76"/>
      <c r="C25" s="121"/>
      <c r="D25" s="121" t="s">
        <v>26</v>
      </c>
      <c r="E25" s="69">
        <v>0</v>
      </c>
      <c r="F25" s="110">
        <v>0</v>
      </c>
      <c r="G25" s="69">
        <f t="shared" si="1"/>
        <v>0</v>
      </c>
      <c r="H25" s="69">
        <v>0</v>
      </c>
      <c r="I25" s="69">
        <v>0</v>
      </c>
      <c r="J25" s="70">
        <f t="shared" si="0"/>
        <v>0</v>
      </c>
      <c r="K25" s="74"/>
      <c r="L25" s="60"/>
      <c r="M25" s="60"/>
      <c r="N25" s="71"/>
      <c r="O25" s="60"/>
      <c r="P25" s="75"/>
      <c r="Q25" s="60"/>
      <c r="R25" s="74"/>
      <c r="S25" s="74"/>
      <c r="T25" s="60"/>
      <c r="U25" s="60"/>
      <c r="V25" s="72"/>
      <c r="AQ25" s="65"/>
      <c r="AS25" s="60"/>
      <c r="AT25" s="60"/>
      <c r="AU25" s="60"/>
      <c r="AV25" s="60"/>
    </row>
    <row r="26" spans="2:48" s="61" customFormat="1" ht="15">
      <c r="B26" s="76"/>
      <c r="C26" s="121"/>
      <c r="D26" s="121" t="s">
        <v>27</v>
      </c>
      <c r="E26" s="69">
        <v>0</v>
      </c>
      <c r="F26" s="110">
        <v>0</v>
      </c>
      <c r="G26" s="69">
        <f t="shared" si="1"/>
        <v>0</v>
      </c>
      <c r="H26" s="69">
        <v>0</v>
      </c>
      <c r="I26" s="69">
        <v>0</v>
      </c>
      <c r="J26" s="70">
        <f t="shared" si="0"/>
        <v>0</v>
      </c>
      <c r="K26" s="74"/>
      <c r="L26" s="60"/>
      <c r="M26" s="60"/>
      <c r="N26" s="71"/>
      <c r="O26" s="60"/>
      <c r="P26" s="75"/>
      <c r="Q26" s="60"/>
      <c r="R26" s="74"/>
      <c r="S26" s="74"/>
      <c r="T26" s="60"/>
      <c r="U26" s="60"/>
      <c r="V26" s="72">
        <f>SUM(V21:V25)</f>
        <v>80701651</v>
      </c>
      <c r="AQ26" s="65"/>
      <c r="AS26" s="60"/>
      <c r="AT26" s="60"/>
      <c r="AU26" s="60"/>
      <c r="AV26" s="60"/>
    </row>
    <row r="27" spans="2:48" s="61" customFormat="1" ht="15">
      <c r="B27" s="76"/>
      <c r="C27" s="121"/>
      <c r="D27" s="121" t="s">
        <v>28</v>
      </c>
      <c r="E27" s="69">
        <v>418042648</v>
      </c>
      <c r="F27" s="112">
        <v>59731863</v>
      </c>
      <c r="G27" s="69">
        <f t="shared" si="1"/>
        <v>477774511</v>
      </c>
      <c r="H27" s="69">
        <v>477774511</v>
      </c>
      <c r="I27" s="69">
        <v>477774511</v>
      </c>
      <c r="J27" s="70">
        <f t="shared" si="0"/>
        <v>59731863</v>
      </c>
      <c r="K27" s="74"/>
      <c r="L27" s="60"/>
      <c r="M27" s="60"/>
      <c r="N27" s="71"/>
      <c r="O27" s="60"/>
      <c r="P27" s="75"/>
      <c r="Q27" s="60"/>
      <c r="R27" s="74"/>
      <c r="S27" s="74"/>
      <c r="T27" s="60"/>
      <c r="U27" s="60"/>
      <c r="V27" s="72"/>
      <c r="AQ27" s="65"/>
      <c r="AS27" s="60"/>
      <c r="AT27" s="60"/>
      <c r="AU27" s="60"/>
      <c r="AV27" s="60"/>
    </row>
    <row r="28" spans="2:48" s="61" customFormat="1" ht="15">
      <c r="B28" s="76"/>
      <c r="C28" s="121"/>
      <c r="D28" s="121" t="s">
        <v>29</v>
      </c>
      <c r="E28" s="69">
        <v>430899616</v>
      </c>
      <c r="F28" s="110">
        <v>98780827</v>
      </c>
      <c r="G28" s="69">
        <f t="shared" si="1"/>
        <v>529680443</v>
      </c>
      <c r="H28" s="69">
        <v>529680443</v>
      </c>
      <c r="I28" s="69">
        <v>529680443</v>
      </c>
      <c r="J28" s="70">
        <f t="shared" si="0"/>
        <v>98780827</v>
      </c>
      <c r="K28" s="74"/>
      <c r="L28" s="60"/>
      <c r="M28" s="60"/>
      <c r="N28" s="71"/>
      <c r="O28" s="60"/>
      <c r="P28" s="75"/>
      <c r="Q28" s="60"/>
      <c r="R28" s="74"/>
      <c r="S28" s="74"/>
      <c r="T28" s="60"/>
      <c r="U28" s="60"/>
      <c r="V28" s="72"/>
      <c r="AQ28" s="65"/>
      <c r="AS28" s="60"/>
      <c r="AT28" s="60"/>
      <c r="AU28" s="60"/>
      <c r="AV28" s="60"/>
    </row>
    <row r="29" spans="2:48" s="61" customFormat="1" ht="30">
      <c r="B29" s="68"/>
      <c r="C29" s="120"/>
      <c r="D29" s="120" t="s">
        <v>30</v>
      </c>
      <c r="E29" s="69">
        <v>0</v>
      </c>
      <c r="F29" s="110">
        <v>8941675</v>
      </c>
      <c r="G29" s="69">
        <f t="shared" si="1"/>
        <v>8941675</v>
      </c>
      <c r="H29" s="69">
        <v>8941675</v>
      </c>
      <c r="I29" s="69">
        <v>8941675</v>
      </c>
      <c r="J29" s="70">
        <f t="shared" si="0"/>
        <v>8941675</v>
      </c>
      <c r="K29" s="74"/>
      <c r="L29" s="74"/>
      <c r="M29" s="74"/>
      <c r="N29" s="71"/>
      <c r="O29" s="74"/>
      <c r="P29" s="74"/>
      <c r="Q29" s="60"/>
      <c r="R29" s="74"/>
      <c r="S29" s="74"/>
      <c r="T29" s="60"/>
      <c r="U29" s="60"/>
      <c r="V29" s="72"/>
      <c r="AQ29" s="65"/>
      <c r="AS29" s="60"/>
      <c r="AT29" s="60"/>
      <c r="AU29" s="60"/>
      <c r="AV29" s="60"/>
    </row>
    <row r="30" spans="2:48" s="61" customFormat="1" ht="40.5" customHeight="1">
      <c r="B30" s="76"/>
      <c r="C30" s="130" t="s">
        <v>31</v>
      </c>
      <c r="D30" s="130"/>
      <c r="E30" s="69">
        <f t="shared" ref="E30" si="3">SUM(E31:E35)</f>
        <v>1484937840</v>
      </c>
      <c r="F30" s="110">
        <v>179547743</v>
      </c>
      <c r="G30" s="69">
        <v>1664485583</v>
      </c>
      <c r="H30" s="69">
        <v>1664485583</v>
      </c>
      <c r="I30" s="69">
        <v>1664485583</v>
      </c>
      <c r="J30" s="70">
        <f t="shared" si="0"/>
        <v>179547743</v>
      </c>
      <c r="K30" s="74"/>
      <c r="L30" s="60"/>
      <c r="M30" s="60"/>
      <c r="N30" s="71"/>
      <c r="O30" s="60"/>
      <c r="P30" s="75"/>
      <c r="Q30" s="60"/>
      <c r="R30" s="74"/>
      <c r="S30" s="74"/>
      <c r="T30" s="60"/>
      <c r="U30" s="60"/>
      <c r="V30" s="72"/>
      <c r="Z30" s="77"/>
      <c r="AK30" s="65"/>
      <c r="AQ30" s="65"/>
      <c r="AS30" s="60"/>
      <c r="AT30" s="60"/>
      <c r="AU30" s="60"/>
      <c r="AV30" s="60"/>
    </row>
    <row r="31" spans="2:48" s="61" customFormat="1" ht="15">
      <c r="B31" s="76"/>
      <c r="C31" s="121"/>
      <c r="D31" s="121" t="s">
        <v>32</v>
      </c>
      <c r="E31" s="69">
        <v>113080</v>
      </c>
      <c r="F31" s="110">
        <v>-48578</v>
      </c>
      <c r="G31" s="69">
        <f t="shared" si="1"/>
        <v>64502</v>
      </c>
      <c r="H31" s="69">
        <v>64502</v>
      </c>
      <c r="I31" s="69">
        <v>64502</v>
      </c>
      <c r="J31" s="70">
        <f t="shared" si="0"/>
        <v>-48578</v>
      </c>
      <c r="K31" s="74"/>
      <c r="L31" s="60"/>
      <c r="M31" s="60"/>
      <c r="N31" s="71"/>
      <c r="O31" s="74"/>
      <c r="P31" s="74"/>
      <c r="Q31" s="74"/>
      <c r="R31" s="74"/>
      <c r="S31" s="74"/>
      <c r="T31" s="60"/>
      <c r="U31" s="60">
        <v>698285294.05999994</v>
      </c>
      <c r="V31" s="72"/>
      <c r="Z31" s="78"/>
      <c r="AQ31" s="65"/>
      <c r="AS31" s="60"/>
      <c r="AT31" s="60"/>
      <c r="AU31" s="60"/>
      <c r="AV31" s="60"/>
    </row>
    <row r="32" spans="2:48" s="61" customFormat="1" ht="15">
      <c r="B32" s="76"/>
      <c r="C32" s="121"/>
      <c r="D32" s="121" t="s">
        <v>33</v>
      </c>
      <c r="E32" s="69">
        <v>15548004</v>
      </c>
      <c r="F32" s="110">
        <v>0</v>
      </c>
      <c r="G32" s="69">
        <f t="shared" si="1"/>
        <v>15548004</v>
      </c>
      <c r="H32" s="69">
        <v>15548004</v>
      </c>
      <c r="I32" s="69">
        <v>15548004</v>
      </c>
      <c r="J32" s="70">
        <f t="shared" si="0"/>
        <v>0</v>
      </c>
      <c r="K32" s="74"/>
      <c r="L32" s="60"/>
      <c r="M32" s="60"/>
      <c r="N32" s="71"/>
      <c r="O32" s="74"/>
      <c r="P32" s="74"/>
      <c r="Q32" s="74"/>
      <c r="R32" s="74"/>
      <c r="S32" s="74"/>
      <c r="T32" s="60"/>
      <c r="U32" s="60"/>
      <c r="V32" s="72"/>
      <c r="Z32" s="78"/>
      <c r="AQ32" s="65"/>
      <c r="AS32" s="60"/>
      <c r="AT32" s="60"/>
      <c r="AU32" s="60"/>
      <c r="AV32" s="60"/>
    </row>
    <row r="33" spans="2:48" s="61" customFormat="1" ht="15">
      <c r="B33" s="76"/>
      <c r="C33" s="121"/>
      <c r="D33" s="121" t="s">
        <v>34</v>
      </c>
      <c r="E33" s="69">
        <v>139542297</v>
      </c>
      <c r="F33" s="110">
        <v>22914374</v>
      </c>
      <c r="G33" s="69">
        <f t="shared" si="1"/>
        <v>162456671</v>
      </c>
      <c r="H33" s="69">
        <v>162456671</v>
      </c>
      <c r="I33" s="69">
        <v>162456671</v>
      </c>
      <c r="J33" s="70">
        <f t="shared" si="0"/>
        <v>22914374</v>
      </c>
      <c r="K33" s="74"/>
      <c r="L33" s="60"/>
      <c r="M33" s="60"/>
      <c r="N33" s="71"/>
      <c r="O33" s="74"/>
      <c r="P33" s="74"/>
      <c r="Q33" s="74"/>
      <c r="R33" s="74"/>
      <c r="S33" s="74"/>
      <c r="T33" s="60"/>
      <c r="U33" s="60">
        <v>226245</v>
      </c>
      <c r="V33" s="72"/>
      <c r="Z33" s="77"/>
      <c r="AQ33" s="65"/>
      <c r="AS33" s="60"/>
      <c r="AT33" s="60"/>
      <c r="AU33" s="60"/>
      <c r="AV33" s="60"/>
    </row>
    <row r="34" spans="2:48" s="61" customFormat="1" ht="15">
      <c r="B34" s="76"/>
      <c r="C34" s="121"/>
      <c r="D34" s="121" t="s">
        <v>35</v>
      </c>
      <c r="E34" s="69">
        <v>9561090</v>
      </c>
      <c r="F34" s="110">
        <v>152887</v>
      </c>
      <c r="G34" s="69">
        <f t="shared" si="1"/>
        <v>9713977</v>
      </c>
      <c r="H34" s="69">
        <v>9713977</v>
      </c>
      <c r="I34" s="69">
        <v>9713977</v>
      </c>
      <c r="J34" s="70">
        <f t="shared" si="0"/>
        <v>152887</v>
      </c>
      <c r="K34" s="74"/>
      <c r="L34" s="60"/>
      <c r="M34" s="60"/>
      <c r="N34" s="71"/>
      <c r="O34" s="74"/>
      <c r="P34" s="74"/>
      <c r="Q34" s="74"/>
      <c r="R34" s="74"/>
      <c r="S34" s="74"/>
      <c r="T34" s="60"/>
      <c r="U34" s="60"/>
      <c r="V34" s="72"/>
      <c r="AQ34" s="65"/>
      <c r="AS34" s="60"/>
      <c r="AT34" s="60"/>
      <c r="AU34" s="60"/>
      <c r="AV34" s="60"/>
    </row>
    <row r="35" spans="2:48" s="61" customFormat="1" ht="15">
      <c r="B35" s="68"/>
      <c r="C35" s="120"/>
      <c r="D35" s="120" t="s">
        <v>36</v>
      </c>
      <c r="E35" s="69">
        <v>1320173369</v>
      </c>
      <c r="F35" s="110">
        <v>156529059</v>
      </c>
      <c r="G35" s="69">
        <f t="shared" si="1"/>
        <v>1476702428</v>
      </c>
      <c r="H35" s="69">
        <v>1476702428</v>
      </c>
      <c r="I35" s="69">
        <v>1476702428</v>
      </c>
      <c r="J35" s="70">
        <f t="shared" si="0"/>
        <v>156529059</v>
      </c>
      <c r="K35" s="74"/>
      <c r="L35" s="60"/>
      <c r="M35" s="60"/>
      <c r="N35" s="71"/>
      <c r="O35" s="74"/>
      <c r="P35" s="74"/>
      <c r="Q35" s="74"/>
      <c r="R35" s="74"/>
      <c r="S35" s="74"/>
      <c r="T35" s="60"/>
      <c r="U35" s="60">
        <v>46175426</v>
      </c>
      <c r="V35" s="72"/>
      <c r="AQ35" s="65"/>
      <c r="AS35" s="60"/>
      <c r="AT35" s="60"/>
      <c r="AU35" s="60"/>
      <c r="AV35" s="60"/>
    </row>
    <row r="36" spans="2:48" s="61" customFormat="1" ht="15">
      <c r="B36" s="73"/>
      <c r="C36" s="143" t="s">
        <v>37</v>
      </c>
      <c r="D36" s="143"/>
      <c r="E36" s="69">
        <v>0</v>
      </c>
      <c r="F36" s="110">
        <v>0</v>
      </c>
      <c r="G36" s="69">
        <f t="shared" si="1"/>
        <v>0</v>
      </c>
      <c r="H36" s="69">
        <v>0</v>
      </c>
      <c r="I36" s="69">
        <v>0</v>
      </c>
      <c r="J36" s="70">
        <f t="shared" si="0"/>
        <v>0</v>
      </c>
      <c r="K36" s="74"/>
      <c r="L36" s="60"/>
      <c r="M36" s="60"/>
      <c r="N36" s="71"/>
      <c r="O36" s="74"/>
      <c r="P36" s="74"/>
      <c r="Q36" s="74"/>
      <c r="R36" s="74"/>
      <c r="S36" s="74"/>
      <c r="T36" s="60"/>
      <c r="U36" s="60"/>
      <c r="V36" s="72"/>
      <c r="AQ36" s="65"/>
      <c r="AS36" s="60"/>
      <c r="AT36" s="60"/>
      <c r="AU36" s="60"/>
      <c r="AV36" s="60"/>
    </row>
    <row r="37" spans="2:48" s="61" customFormat="1" ht="15">
      <c r="B37" s="76"/>
      <c r="C37" s="130" t="s">
        <v>38</v>
      </c>
      <c r="D37" s="130"/>
      <c r="E37" s="69">
        <f t="shared" ref="E37:F37" si="4">+E38</f>
        <v>0</v>
      </c>
      <c r="F37" s="110">
        <f t="shared" si="4"/>
        <v>0</v>
      </c>
      <c r="G37" s="69">
        <f t="shared" si="1"/>
        <v>0</v>
      </c>
      <c r="H37" s="69">
        <v>0</v>
      </c>
      <c r="I37" s="69">
        <v>0</v>
      </c>
      <c r="J37" s="70">
        <f t="shared" si="0"/>
        <v>0</v>
      </c>
      <c r="K37" s="74"/>
      <c r="L37" s="60"/>
      <c r="M37" s="60"/>
      <c r="N37" s="71"/>
      <c r="O37" s="74"/>
      <c r="P37" s="74"/>
      <c r="Q37" s="74"/>
      <c r="R37" s="74"/>
      <c r="S37" s="74"/>
      <c r="T37" s="60"/>
      <c r="U37" s="60">
        <f>H32</f>
        <v>15548004</v>
      </c>
      <c r="V37" s="72"/>
      <c r="AQ37" s="65"/>
      <c r="AS37" s="60"/>
      <c r="AT37" s="60"/>
      <c r="AU37" s="60"/>
      <c r="AV37" s="60"/>
    </row>
    <row r="38" spans="2:48" s="61" customFormat="1" ht="15">
      <c r="B38" s="68"/>
      <c r="C38" s="120"/>
      <c r="D38" s="120" t="s">
        <v>39</v>
      </c>
      <c r="E38" s="69">
        <v>0</v>
      </c>
      <c r="F38" s="110">
        <v>0</v>
      </c>
      <c r="G38" s="69">
        <f t="shared" si="1"/>
        <v>0</v>
      </c>
      <c r="H38" s="69">
        <v>0</v>
      </c>
      <c r="I38" s="69">
        <v>0</v>
      </c>
      <c r="J38" s="70">
        <f t="shared" si="0"/>
        <v>0</v>
      </c>
      <c r="K38" s="74"/>
      <c r="L38" s="60"/>
      <c r="M38" s="60"/>
      <c r="N38" s="71"/>
      <c r="O38" s="74"/>
      <c r="P38" s="74"/>
      <c r="Q38" s="74"/>
      <c r="R38" s="74"/>
      <c r="S38" s="74"/>
      <c r="T38" s="60"/>
      <c r="U38" s="60">
        <f>H34</f>
        <v>9713977</v>
      </c>
      <c r="V38" s="72"/>
      <c r="AQ38" s="65"/>
      <c r="AS38" s="60"/>
      <c r="AT38" s="60"/>
      <c r="AU38" s="60"/>
      <c r="AV38" s="60"/>
    </row>
    <row r="39" spans="2:48" s="61" customFormat="1" ht="15">
      <c r="B39" s="76"/>
      <c r="C39" s="130" t="s">
        <v>40</v>
      </c>
      <c r="D39" s="130"/>
      <c r="E39" s="69">
        <f t="shared" ref="E39:F39" si="5">SUM(E40:E41)</f>
        <v>0</v>
      </c>
      <c r="F39" s="110">
        <f t="shared" si="5"/>
        <v>0</v>
      </c>
      <c r="G39" s="69">
        <f t="shared" si="1"/>
        <v>0</v>
      </c>
      <c r="H39" s="69">
        <v>0</v>
      </c>
      <c r="I39" s="69">
        <v>0</v>
      </c>
      <c r="J39" s="70">
        <f t="shared" si="0"/>
        <v>0</v>
      </c>
      <c r="K39" s="74"/>
      <c r="L39" s="60"/>
      <c r="M39" s="60"/>
      <c r="N39" s="71"/>
      <c r="O39" s="74"/>
      <c r="P39" s="74"/>
      <c r="Q39" s="74"/>
      <c r="R39" s="74"/>
      <c r="S39" s="74"/>
      <c r="T39" s="60"/>
      <c r="U39" s="60"/>
      <c r="V39" s="72"/>
      <c r="AQ39" s="65"/>
      <c r="AS39" s="60"/>
      <c r="AT39" s="60"/>
      <c r="AU39" s="60"/>
      <c r="AV39" s="60"/>
    </row>
    <row r="40" spans="2:48" s="61" customFormat="1" ht="15">
      <c r="B40" s="76"/>
      <c r="C40" s="121"/>
      <c r="D40" s="121" t="s">
        <v>41</v>
      </c>
      <c r="E40" s="69">
        <v>0</v>
      </c>
      <c r="F40" s="110">
        <v>0</v>
      </c>
      <c r="G40" s="69">
        <f t="shared" si="1"/>
        <v>0</v>
      </c>
      <c r="H40" s="69">
        <v>0</v>
      </c>
      <c r="I40" s="69">
        <v>0</v>
      </c>
      <c r="J40" s="70">
        <f t="shared" si="0"/>
        <v>0</v>
      </c>
      <c r="K40" s="74"/>
      <c r="L40" s="60"/>
      <c r="M40" s="60"/>
      <c r="N40" s="71"/>
      <c r="O40" s="74"/>
      <c r="P40" s="74"/>
      <c r="Q40" s="74"/>
      <c r="R40" s="74"/>
      <c r="S40" s="74"/>
      <c r="T40" s="60"/>
      <c r="U40" s="60">
        <f>U31-U33-U35-U37-U38</f>
        <v>626621642.05999994</v>
      </c>
      <c r="V40" s="72"/>
      <c r="AQ40" s="65"/>
      <c r="AS40" s="60"/>
      <c r="AT40" s="60"/>
      <c r="AU40" s="60"/>
      <c r="AV40" s="60"/>
    </row>
    <row r="41" spans="2:48" s="61" customFormat="1" ht="15">
      <c r="B41" s="68"/>
      <c r="C41" s="120"/>
      <c r="D41" s="120" t="s">
        <v>42</v>
      </c>
      <c r="E41" s="69">
        <v>0</v>
      </c>
      <c r="F41" s="110">
        <v>0</v>
      </c>
      <c r="G41" s="69">
        <f t="shared" si="1"/>
        <v>0</v>
      </c>
      <c r="H41" s="69">
        <v>0</v>
      </c>
      <c r="I41" s="69">
        <v>0</v>
      </c>
      <c r="J41" s="70">
        <f t="shared" si="0"/>
        <v>0</v>
      </c>
      <c r="K41" s="74"/>
      <c r="L41" s="60"/>
      <c r="M41" s="60"/>
      <c r="N41" s="71"/>
      <c r="O41" s="74"/>
      <c r="P41" s="74"/>
      <c r="Q41" s="74"/>
      <c r="R41" s="74"/>
      <c r="S41" s="74"/>
      <c r="T41" s="60"/>
      <c r="U41" s="60"/>
      <c r="V41" s="72"/>
      <c r="AQ41" s="65"/>
      <c r="AS41" s="60"/>
      <c r="AT41" s="60"/>
      <c r="AU41" s="60"/>
      <c r="AV41" s="60"/>
    </row>
    <row r="42" spans="2:48" s="61" customFormat="1" ht="15.75" thickBot="1">
      <c r="B42" s="79"/>
      <c r="C42" s="123"/>
      <c r="D42" s="123"/>
      <c r="E42" s="80"/>
      <c r="F42" s="113"/>
      <c r="G42" s="81"/>
      <c r="H42" s="81"/>
      <c r="I42" s="81"/>
      <c r="J42" s="82"/>
      <c r="K42" s="74"/>
      <c r="L42" s="60"/>
      <c r="M42" s="60"/>
      <c r="N42" s="71"/>
      <c r="O42" s="74"/>
      <c r="P42" s="74"/>
      <c r="Q42" s="74"/>
      <c r="R42" s="74"/>
      <c r="S42" s="74"/>
      <c r="T42" s="60"/>
      <c r="U42" s="60"/>
      <c r="V42" s="72"/>
      <c r="AS42" s="60"/>
      <c r="AT42" s="60"/>
      <c r="AU42" s="60"/>
      <c r="AV42" s="60"/>
    </row>
    <row r="43" spans="2:48" s="61" customFormat="1" ht="31.5" customHeight="1" thickBot="1">
      <c r="B43" s="131" t="s">
        <v>73</v>
      </c>
      <c r="C43" s="132"/>
      <c r="D43" s="145"/>
      <c r="E43" s="83">
        <f t="shared" ref="E43" si="6">+E11+E12+E13+E14+E15+E16+E17+E18+E30+E36+E37+E39</f>
        <v>12235761742</v>
      </c>
      <c r="F43" s="114">
        <f>+F11+F12+F13+F14+F15+F16+F17+F18+F30+F36+F37+F39</f>
        <v>666444812</v>
      </c>
      <c r="G43" s="84">
        <f>+G11+G12+G13+G14+G15+G16+G17+G18+G30+G36+G37+G39</f>
        <v>12902206554</v>
      </c>
      <c r="H43" s="84">
        <f>+H11+H12+H13+H14+H15+H16+H17+H18+H30+H36+H37+H39</f>
        <v>12902206421</v>
      </c>
      <c r="I43" s="84">
        <f t="shared" ref="I43" si="7">+I11+I12+I13+I14+I15+I16+I17+I18+I30+I36+I37+I39</f>
        <v>12902206421</v>
      </c>
      <c r="J43" s="85">
        <f t="shared" si="0"/>
        <v>666444679</v>
      </c>
      <c r="K43" s="74"/>
      <c r="L43" s="74"/>
      <c r="M43" s="74"/>
      <c r="N43" s="71"/>
      <c r="O43" s="74"/>
      <c r="P43" s="86"/>
      <c r="Q43" s="74"/>
      <c r="R43" s="74"/>
      <c r="S43" s="74"/>
      <c r="T43" s="60"/>
      <c r="U43" s="60"/>
      <c r="V43" s="72"/>
      <c r="Y43" s="77"/>
      <c r="AQ43" s="65"/>
      <c r="AS43" s="60"/>
      <c r="AT43" s="60"/>
      <c r="AU43" s="60"/>
      <c r="AV43" s="60"/>
    </row>
    <row r="44" spans="2:48" s="61" customFormat="1" ht="15">
      <c r="B44" s="147" t="s">
        <v>43</v>
      </c>
      <c r="C44" s="140"/>
      <c r="D44" s="141"/>
      <c r="E44" s="87"/>
      <c r="F44" s="115"/>
      <c r="G44" s="88"/>
      <c r="H44" s="88"/>
      <c r="I44" s="88"/>
      <c r="J44" s="89"/>
      <c r="K44" s="74"/>
      <c r="L44" s="74"/>
      <c r="M44" s="74"/>
      <c r="N44" s="71"/>
      <c r="O44" s="74"/>
      <c r="P44" s="74"/>
      <c r="Q44" s="74"/>
      <c r="R44" s="74"/>
      <c r="S44" s="74"/>
      <c r="T44" s="60"/>
      <c r="U44" s="60"/>
      <c r="V44" s="72"/>
      <c r="Y44" s="78"/>
      <c r="AS44" s="60"/>
      <c r="AT44" s="60"/>
      <c r="AU44" s="60"/>
      <c r="AV44" s="60"/>
    </row>
    <row r="45" spans="2:48" s="61" customFormat="1" ht="15">
      <c r="B45" s="79"/>
      <c r="C45" s="123"/>
      <c r="D45" s="122"/>
      <c r="E45" s="87"/>
      <c r="F45" s="115"/>
      <c r="G45" s="88"/>
      <c r="H45" s="88"/>
      <c r="I45" s="88"/>
      <c r="J45" s="89"/>
      <c r="K45" s="74"/>
      <c r="L45" s="74"/>
      <c r="M45" s="74"/>
      <c r="N45" s="71"/>
      <c r="O45" s="74"/>
      <c r="P45" s="74"/>
      <c r="Q45" s="74"/>
      <c r="R45" s="74"/>
      <c r="S45" s="74"/>
      <c r="T45" s="60"/>
      <c r="U45" s="60"/>
      <c r="V45" s="78"/>
      <c r="AS45" s="60"/>
      <c r="AT45" s="60"/>
      <c r="AU45" s="60"/>
      <c r="AV45" s="60"/>
    </row>
    <row r="46" spans="2:48" s="61" customFormat="1" ht="15.75" thickBot="1">
      <c r="B46" s="147" t="s">
        <v>44</v>
      </c>
      <c r="C46" s="140"/>
      <c r="D46" s="141"/>
      <c r="E46" s="87"/>
      <c r="F46" s="115"/>
      <c r="G46" s="88"/>
      <c r="H46" s="88"/>
      <c r="I46" s="88"/>
      <c r="J46" s="89"/>
      <c r="K46" s="74"/>
      <c r="L46" s="74"/>
      <c r="M46" s="74"/>
      <c r="N46" s="71"/>
      <c r="O46" s="74"/>
      <c r="P46" s="74"/>
      <c r="Q46" s="74"/>
      <c r="R46" s="74"/>
      <c r="S46" s="74"/>
      <c r="T46" s="60"/>
      <c r="U46" s="60"/>
      <c r="V46" s="72">
        <v>688364471.05999994</v>
      </c>
      <c r="AS46" s="60"/>
      <c r="AT46" s="60"/>
      <c r="AU46" s="60"/>
      <c r="AV46" s="60"/>
    </row>
    <row r="47" spans="2:48" s="61" customFormat="1" ht="15">
      <c r="B47" s="76"/>
      <c r="C47" s="130" t="s">
        <v>45</v>
      </c>
      <c r="D47" s="130"/>
      <c r="E47" s="90">
        <f t="shared" ref="E47" si="8">SUM(E48:E55)</f>
        <v>9693383196</v>
      </c>
      <c r="F47" s="90">
        <v>363002272</v>
      </c>
      <c r="G47" s="90">
        <v>10056385468</v>
      </c>
      <c r="H47" s="90">
        <v>10056385468</v>
      </c>
      <c r="I47" s="90">
        <v>10056385468</v>
      </c>
      <c r="J47" s="91">
        <f t="shared" si="0"/>
        <v>363002272</v>
      </c>
      <c r="K47" s="74"/>
      <c r="L47" s="60"/>
      <c r="M47" s="60"/>
      <c r="N47" s="71"/>
      <c r="O47" s="74"/>
      <c r="P47" s="74"/>
      <c r="Q47" s="74"/>
      <c r="R47" s="74"/>
      <c r="S47" s="74"/>
      <c r="T47" s="60"/>
      <c r="U47" s="64"/>
      <c r="V47" s="72"/>
      <c r="AI47" s="77"/>
      <c r="AJ47" s="77"/>
      <c r="AS47" s="60"/>
      <c r="AT47" s="60"/>
      <c r="AU47" s="60"/>
      <c r="AV47" s="60"/>
    </row>
    <row r="48" spans="2:48" s="61" customFormat="1" ht="30">
      <c r="B48" s="76"/>
      <c r="C48" s="121"/>
      <c r="D48" s="121" t="s">
        <v>46</v>
      </c>
      <c r="E48" s="69">
        <v>5930713055</v>
      </c>
      <c r="F48" s="110">
        <v>237047053</v>
      </c>
      <c r="G48" s="69">
        <f t="shared" ref="G48:G60" si="9">E48+F48</f>
        <v>6167760108</v>
      </c>
      <c r="H48" s="69">
        <v>6167760108</v>
      </c>
      <c r="I48" s="69">
        <v>6167760108</v>
      </c>
      <c r="J48" s="70">
        <f t="shared" si="0"/>
        <v>237047053</v>
      </c>
      <c r="K48" s="74"/>
      <c r="L48" s="60"/>
      <c r="M48" s="60"/>
      <c r="N48" s="71"/>
      <c r="O48" s="74"/>
      <c r="P48" s="74"/>
      <c r="Q48" s="74"/>
      <c r="R48" s="74"/>
      <c r="S48" s="74"/>
      <c r="T48" s="60"/>
      <c r="U48" s="105"/>
      <c r="V48" s="72"/>
      <c r="AS48" s="60"/>
      <c r="AT48" s="60"/>
      <c r="AU48" s="60"/>
      <c r="AV48" s="60"/>
    </row>
    <row r="49" spans="2:48" s="61" customFormat="1" ht="15">
      <c r="B49" s="76"/>
      <c r="C49" s="121"/>
      <c r="D49" s="121" t="s">
        <v>47</v>
      </c>
      <c r="E49" s="69">
        <v>1476228600</v>
      </c>
      <c r="F49" s="110">
        <v>-590685347</v>
      </c>
      <c r="G49" s="69">
        <f t="shared" si="9"/>
        <v>885543253</v>
      </c>
      <c r="H49" s="69">
        <v>885543253</v>
      </c>
      <c r="I49" s="69">
        <v>885543253</v>
      </c>
      <c r="J49" s="70">
        <f t="shared" si="0"/>
        <v>-590685347</v>
      </c>
      <c r="K49" s="60"/>
      <c r="L49" s="60"/>
      <c r="M49" s="60"/>
      <c r="N49" s="71"/>
      <c r="O49" s="60"/>
      <c r="P49" s="60"/>
      <c r="Q49" s="60"/>
      <c r="R49" s="60"/>
      <c r="S49" s="60"/>
      <c r="T49" s="60"/>
      <c r="U49" s="60"/>
      <c r="V49" s="72"/>
      <c r="AS49" s="60"/>
      <c r="AT49" s="60"/>
      <c r="AU49" s="60"/>
      <c r="AV49" s="60"/>
    </row>
    <row r="50" spans="2:48" s="61" customFormat="1" ht="15">
      <c r="B50" s="76"/>
      <c r="C50" s="121"/>
      <c r="D50" s="121" t="s">
        <v>48</v>
      </c>
      <c r="E50" s="69">
        <v>383275562</v>
      </c>
      <c r="F50" s="110">
        <v>708455062</v>
      </c>
      <c r="G50" s="69">
        <f t="shared" si="9"/>
        <v>1091730624</v>
      </c>
      <c r="H50" s="69">
        <v>1091730624</v>
      </c>
      <c r="I50" s="69">
        <v>1091730624</v>
      </c>
      <c r="J50" s="70">
        <f t="shared" si="0"/>
        <v>708455062</v>
      </c>
      <c r="K50" s="60"/>
      <c r="L50" s="60"/>
      <c r="M50" s="60"/>
      <c r="N50" s="71"/>
      <c r="O50" s="60"/>
      <c r="P50" s="60"/>
      <c r="Q50" s="60"/>
      <c r="R50" s="60"/>
      <c r="S50" s="60"/>
      <c r="T50" s="60"/>
      <c r="U50" s="60"/>
      <c r="V50" s="72">
        <v>5260531</v>
      </c>
      <c r="AS50" s="60"/>
      <c r="AT50" s="60"/>
      <c r="AU50" s="60"/>
      <c r="AV50" s="60"/>
    </row>
    <row r="51" spans="2:48" s="61" customFormat="1" ht="45">
      <c r="B51" s="76"/>
      <c r="C51" s="121"/>
      <c r="D51" s="121" t="s">
        <v>49</v>
      </c>
      <c r="E51" s="69">
        <v>778279212</v>
      </c>
      <c r="F51" s="110">
        <v>-3104801</v>
      </c>
      <c r="G51" s="69">
        <f t="shared" si="9"/>
        <v>775174411</v>
      </c>
      <c r="H51" s="69">
        <v>775174411</v>
      </c>
      <c r="I51" s="69">
        <v>775174411</v>
      </c>
      <c r="J51" s="70">
        <f t="shared" si="0"/>
        <v>-3104801</v>
      </c>
      <c r="K51" s="60"/>
      <c r="L51" s="60"/>
      <c r="M51" s="60"/>
      <c r="N51" s="71"/>
      <c r="O51" s="60"/>
      <c r="P51" s="60"/>
      <c r="Q51" s="60"/>
      <c r="R51" s="60"/>
      <c r="S51" s="60"/>
      <c r="T51" s="60"/>
      <c r="U51" s="60"/>
      <c r="V51" s="72">
        <v>226245</v>
      </c>
      <c r="X51" s="65"/>
      <c r="AS51" s="60"/>
      <c r="AT51" s="60"/>
      <c r="AU51" s="60"/>
      <c r="AV51" s="60"/>
    </row>
    <row r="52" spans="2:48" s="61" customFormat="1" ht="15">
      <c r="B52" s="76"/>
      <c r="C52" s="121"/>
      <c r="D52" s="121" t="s">
        <v>50</v>
      </c>
      <c r="E52" s="69">
        <v>445276947</v>
      </c>
      <c r="F52" s="110">
        <v>5211286</v>
      </c>
      <c r="G52" s="69">
        <f t="shared" si="9"/>
        <v>450488233</v>
      </c>
      <c r="H52" s="69">
        <v>450488233</v>
      </c>
      <c r="I52" s="69">
        <v>450488233</v>
      </c>
      <c r="J52" s="70">
        <f t="shared" si="0"/>
        <v>5211286</v>
      </c>
      <c r="K52" s="60"/>
      <c r="L52" s="60"/>
      <c r="M52" s="60"/>
      <c r="N52" s="71"/>
      <c r="O52" s="60"/>
      <c r="P52" s="60"/>
      <c r="Q52" s="60"/>
      <c r="R52" s="60"/>
      <c r="S52" s="60"/>
      <c r="T52" s="60"/>
      <c r="U52" s="60"/>
      <c r="V52" s="72">
        <v>46175426</v>
      </c>
      <c r="AS52" s="60"/>
      <c r="AT52" s="60"/>
      <c r="AU52" s="60"/>
      <c r="AV52" s="60"/>
    </row>
    <row r="53" spans="2:48" s="61" customFormat="1" ht="30">
      <c r="B53" s="76"/>
      <c r="C53" s="121"/>
      <c r="D53" s="121" t="s">
        <v>51</v>
      </c>
      <c r="E53" s="69">
        <v>90607401</v>
      </c>
      <c r="F53" s="110">
        <v>7636138</v>
      </c>
      <c r="G53" s="69">
        <f t="shared" si="9"/>
        <v>98243539</v>
      </c>
      <c r="H53" s="69">
        <v>98243539</v>
      </c>
      <c r="I53" s="69">
        <v>98243539</v>
      </c>
      <c r="J53" s="70">
        <f t="shared" si="0"/>
        <v>7636138</v>
      </c>
      <c r="K53" s="60"/>
      <c r="L53" s="60"/>
      <c r="M53" s="60"/>
      <c r="N53" s="71"/>
      <c r="O53" s="60"/>
      <c r="P53" s="60"/>
      <c r="Q53" s="60"/>
      <c r="R53" s="60"/>
      <c r="S53" s="60"/>
      <c r="T53" s="60"/>
      <c r="U53" s="64"/>
      <c r="V53" s="72">
        <f>SUM(V50:V52)</f>
        <v>51662202</v>
      </c>
      <c r="Z53" s="78"/>
      <c r="AS53" s="60"/>
      <c r="AT53" s="60"/>
      <c r="AU53" s="60"/>
      <c r="AV53" s="60"/>
    </row>
    <row r="54" spans="2:48" s="61" customFormat="1" ht="30">
      <c r="B54" s="76"/>
      <c r="C54" s="121"/>
      <c r="D54" s="121" t="s">
        <v>52</v>
      </c>
      <c r="E54" s="69">
        <v>249146974</v>
      </c>
      <c r="F54" s="110">
        <v>-249145</v>
      </c>
      <c r="G54" s="69">
        <f t="shared" si="9"/>
        <v>248897829</v>
      </c>
      <c r="H54" s="69">
        <v>248897829</v>
      </c>
      <c r="I54" s="69">
        <v>248897829</v>
      </c>
      <c r="J54" s="70">
        <f t="shared" si="0"/>
        <v>-249145</v>
      </c>
      <c r="K54" s="60"/>
      <c r="L54" s="60"/>
      <c r="M54" s="60"/>
      <c r="N54" s="71"/>
      <c r="O54" s="60"/>
      <c r="P54" s="60"/>
      <c r="Q54" s="60"/>
      <c r="R54" s="60"/>
      <c r="S54" s="60"/>
      <c r="T54" s="60"/>
      <c r="U54" s="64"/>
      <c r="V54" s="72">
        <f>V46-V53</f>
        <v>636702269.05999994</v>
      </c>
      <c r="Z54" s="78"/>
      <c r="AS54" s="60"/>
      <c r="AT54" s="60"/>
      <c r="AU54" s="60"/>
      <c r="AV54" s="60"/>
    </row>
    <row r="55" spans="2:48" s="61" customFormat="1" ht="30">
      <c r="B55" s="68"/>
      <c r="C55" s="120"/>
      <c r="D55" s="120" t="s">
        <v>53</v>
      </c>
      <c r="E55" s="69">
        <v>339855445</v>
      </c>
      <c r="F55" s="110">
        <v>-1307973</v>
      </c>
      <c r="G55" s="69">
        <f t="shared" si="9"/>
        <v>338547472</v>
      </c>
      <c r="H55" s="69">
        <v>338547472</v>
      </c>
      <c r="I55" s="69">
        <v>338547472</v>
      </c>
      <c r="J55" s="70">
        <f t="shared" si="0"/>
        <v>-1307973</v>
      </c>
      <c r="K55" s="60"/>
      <c r="L55" s="60"/>
      <c r="M55" s="60"/>
      <c r="N55" s="71"/>
      <c r="O55" s="60"/>
      <c r="P55" s="60"/>
      <c r="Q55" s="60"/>
      <c r="R55" s="60"/>
      <c r="S55" s="60"/>
      <c r="T55" s="60"/>
      <c r="U55" s="64"/>
      <c r="V55" s="72"/>
      <c r="Z55" s="78"/>
      <c r="AS55" s="60"/>
      <c r="AT55" s="60"/>
      <c r="AU55" s="60"/>
      <c r="AV55" s="60"/>
    </row>
    <row r="56" spans="2:48" s="61" customFormat="1" ht="15">
      <c r="B56" s="76"/>
      <c r="C56" s="130" t="s">
        <v>54</v>
      </c>
      <c r="D56" s="130"/>
      <c r="E56" s="69">
        <f>E57+E58+E59+E60</f>
        <v>1967962782</v>
      </c>
      <c r="F56" s="69">
        <v>940558958</v>
      </c>
      <c r="G56" s="111">
        <v>2908521740</v>
      </c>
      <c r="H56" s="111">
        <v>2908521740</v>
      </c>
      <c r="I56" s="111">
        <v>2908521740</v>
      </c>
      <c r="J56" s="70">
        <f t="shared" si="0"/>
        <v>940558958</v>
      </c>
      <c r="K56" s="60"/>
      <c r="L56" s="60"/>
      <c r="M56" s="60"/>
      <c r="N56" s="71"/>
      <c r="O56" s="60"/>
      <c r="P56" s="75"/>
      <c r="Q56" s="60"/>
      <c r="R56" s="60"/>
      <c r="S56" s="60"/>
      <c r="T56" s="60"/>
      <c r="U56" s="64"/>
      <c r="V56" s="72"/>
      <c r="AS56" s="60"/>
      <c r="AT56" s="60"/>
      <c r="AU56" s="60"/>
      <c r="AV56" s="60"/>
    </row>
    <row r="57" spans="2:48" s="61" customFormat="1" ht="15">
      <c r="B57" s="76"/>
      <c r="C57" s="121"/>
      <c r="D57" s="121" t="s">
        <v>55</v>
      </c>
      <c r="E57" s="69">
        <v>227591702</v>
      </c>
      <c r="F57" s="110">
        <v>31367578</v>
      </c>
      <c r="G57" s="69">
        <f t="shared" si="9"/>
        <v>258959280</v>
      </c>
      <c r="H57" s="69">
        <v>258959280</v>
      </c>
      <c r="I57" s="69">
        <v>258959280</v>
      </c>
      <c r="J57" s="70">
        <f t="shared" si="0"/>
        <v>31367578</v>
      </c>
      <c r="K57" s="60"/>
      <c r="L57" s="60"/>
      <c r="M57" s="60"/>
      <c r="N57" s="71"/>
      <c r="O57" s="60"/>
      <c r="P57" s="60"/>
      <c r="Q57" s="60"/>
      <c r="R57" s="60"/>
      <c r="S57" s="60"/>
      <c r="T57" s="60"/>
      <c r="U57" s="64"/>
      <c r="V57" s="72"/>
      <c r="AS57" s="60"/>
      <c r="AT57" s="60"/>
      <c r="AU57" s="60"/>
      <c r="AV57" s="60"/>
    </row>
    <row r="58" spans="2:48" s="61" customFormat="1" ht="15">
      <c r="B58" s="76"/>
      <c r="C58" s="121"/>
      <c r="D58" s="121" t="s">
        <v>56</v>
      </c>
      <c r="E58" s="69">
        <v>1605135740</v>
      </c>
      <c r="F58" s="110">
        <v>60768884</v>
      </c>
      <c r="G58" s="69">
        <f t="shared" si="9"/>
        <v>1665904624</v>
      </c>
      <c r="H58" s="69">
        <v>1665904624</v>
      </c>
      <c r="I58" s="69">
        <v>1665904624</v>
      </c>
      <c r="J58" s="70">
        <f t="shared" si="0"/>
        <v>60768884</v>
      </c>
      <c r="K58" s="60"/>
      <c r="L58" s="60"/>
      <c r="M58" s="60"/>
      <c r="N58" s="71"/>
      <c r="O58" s="60"/>
      <c r="P58" s="75"/>
      <c r="Q58" s="64"/>
      <c r="R58" s="60"/>
      <c r="S58" s="60"/>
      <c r="T58" s="60"/>
      <c r="U58" s="64"/>
      <c r="V58" s="72"/>
      <c r="AS58" s="60"/>
      <c r="AT58" s="60"/>
      <c r="AU58" s="60"/>
      <c r="AV58" s="60"/>
    </row>
    <row r="59" spans="2:48" s="61" customFormat="1" ht="15">
      <c r="B59" s="76"/>
      <c r="C59" s="121"/>
      <c r="D59" s="121" t="s">
        <v>57</v>
      </c>
      <c r="E59" s="69">
        <v>135235340</v>
      </c>
      <c r="F59" s="110">
        <v>762185808</v>
      </c>
      <c r="G59" s="69">
        <f t="shared" si="9"/>
        <v>897421148</v>
      </c>
      <c r="H59" s="69">
        <v>897421148</v>
      </c>
      <c r="I59" s="69">
        <v>897421148</v>
      </c>
      <c r="J59" s="70">
        <f t="shared" si="0"/>
        <v>762185808</v>
      </c>
      <c r="K59" s="60"/>
      <c r="L59" s="60"/>
      <c r="M59" s="60"/>
      <c r="N59" s="71"/>
      <c r="O59" s="60"/>
      <c r="P59" s="75"/>
      <c r="Q59" s="60"/>
      <c r="R59" s="60"/>
      <c r="S59" s="60"/>
      <c r="T59" s="60"/>
      <c r="U59" s="64"/>
      <c r="V59" s="72"/>
      <c r="AS59" s="60"/>
      <c r="AT59" s="60"/>
      <c r="AU59" s="60"/>
      <c r="AV59" s="60"/>
    </row>
    <row r="60" spans="2:48" s="61" customFormat="1" ht="15">
      <c r="B60" s="68"/>
      <c r="C60" s="120"/>
      <c r="D60" s="120" t="s">
        <v>58</v>
      </c>
      <c r="E60" s="69">
        <v>0</v>
      </c>
      <c r="F60" s="110">
        <v>86236689</v>
      </c>
      <c r="G60" s="69">
        <f t="shared" si="9"/>
        <v>86236689</v>
      </c>
      <c r="H60" s="110">
        <v>86236689</v>
      </c>
      <c r="I60" s="110">
        <v>86236689</v>
      </c>
      <c r="J60" s="70">
        <f t="shared" si="0"/>
        <v>86236689</v>
      </c>
      <c r="K60" s="60"/>
      <c r="L60" s="60"/>
      <c r="M60" s="60"/>
      <c r="N60" s="71"/>
      <c r="O60" s="60"/>
      <c r="P60" s="60"/>
      <c r="Q60" s="60"/>
      <c r="R60" s="60"/>
      <c r="S60" s="60"/>
      <c r="T60" s="60"/>
      <c r="U60" s="64"/>
      <c r="V60" s="72"/>
      <c r="AS60" s="60"/>
      <c r="AT60" s="60"/>
      <c r="AU60" s="60"/>
      <c r="AV60" s="60"/>
    </row>
    <row r="61" spans="2:48" s="61" customFormat="1" ht="15">
      <c r="B61" s="76"/>
      <c r="C61" s="130" t="s">
        <v>59</v>
      </c>
      <c r="D61" s="130"/>
      <c r="E61" s="69">
        <v>0</v>
      </c>
      <c r="F61" s="110">
        <f t="shared" ref="F61:F64" si="10">G61-E61</f>
        <v>0</v>
      </c>
      <c r="G61" s="69">
        <v>0</v>
      </c>
      <c r="H61" s="69">
        <v>0</v>
      </c>
      <c r="I61" s="69">
        <v>0</v>
      </c>
      <c r="J61" s="70">
        <f t="shared" si="0"/>
        <v>0</v>
      </c>
      <c r="K61" s="60"/>
      <c r="L61" s="60"/>
      <c r="M61" s="60"/>
      <c r="N61" s="71"/>
      <c r="O61" s="60"/>
      <c r="P61" s="60"/>
      <c r="Q61" s="60"/>
      <c r="R61" s="60"/>
      <c r="S61" s="60"/>
      <c r="T61" s="60"/>
      <c r="U61" s="64"/>
      <c r="V61" s="72"/>
      <c r="AS61" s="60"/>
      <c r="AT61" s="60"/>
      <c r="AU61" s="60"/>
      <c r="AV61" s="60"/>
    </row>
    <row r="62" spans="2:48" s="61" customFormat="1" ht="30">
      <c r="B62" s="76"/>
      <c r="C62" s="121"/>
      <c r="D62" s="121" t="s">
        <v>60</v>
      </c>
      <c r="E62" s="69">
        <v>0</v>
      </c>
      <c r="F62" s="110">
        <f t="shared" si="10"/>
        <v>0</v>
      </c>
      <c r="G62" s="69">
        <v>0</v>
      </c>
      <c r="H62" s="69"/>
      <c r="I62" s="69"/>
      <c r="J62" s="70">
        <f t="shared" si="0"/>
        <v>0</v>
      </c>
      <c r="K62" s="60"/>
      <c r="L62" s="60"/>
      <c r="M62" s="60"/>
      <c r="N62" s="71"/>
      <c r="O62" s="60"/>
      <c r="P62" s="60"/>
      <c r="Q62" s="60"/>
      <c r="R62" s="60"/>
      <c r="S62" s="60"/>
      <c r="T62" s="60"/>
      <c r="U62" s="64"/>
      <c r="V62" s="72"/>
      <c r="AS62" s="60"/>
      <c r="AT62" s="60"/>
      <c r="AU62" s="60"/>
      <c r="AV62" s="60"/>
    </row>
    <row r="63" spans="2:48" s="61" customFormat="1" ht="15">
      <c r="B63" s="68"/>
      <c r="C63" s="120"/>
      <c r="D63" s="120" t="s">
        <v>61</v>
      </c>
      <c r="E63" s="69">
        <v>0</v>
      </c>
      <c r="F63" s="110">
        <f t="shared" si="10"/>
        <v>0</v>
      </c>
      <c r="G63" s="69">
        <v>0</v>
      </c>
      <c r="H63" s="69">
        <v>0</v>
      </c>
      <c r="I63" s="69">
        <v>0</v>
      </c>
      <c r="J63" s="70">
        <f>+I63-E63</f>
        <v>0</v>
      </c>
      <c r="K63" s="60"/>
      <c r="L63" s="60"/>
      <c r="M63" s="60"/>
      <c r="N63" s="71"/>
      <c r="O63" s="60"/>
      <c r="P63" s="60"/>
      <c r="Q63" s="60"/>
      <c r="R63" s="60"/>
      <c r="S63" s="60"/>
      <c r="T63" s="60"/>
      <c r="U63" s="64"/>
      <c r="V63" s="72"/>
      <c r="AS63" s="60"/>
      <c r="AT63" s="60"/>
      <c r="AU63" s="60"/>
      <c r="AV63" s="60"/>
    </row>
    <row r="64" spans="2:48" s="61" customFormat="1" ht="15">
      <c r="B64" s="73"/>
      <c r="C64" s="143" t="s">
        <v>62</v>
      </c>
      <c r="D64" s="143"/>
      <c r="E64" s="69">
        <v>0</v>
      </c>
      <c r="F64" s="110">
        <f t="shared" si="10"/>
        <v>0</v>
      </c>
      <c r="G64" s="69">
        <v>0</v>
      </c>
      <c r="H64" s="69">
        <v>0</v>
      </c>
      <c r="I64" s="69">
        <v>0</v>
      </c>
      <c r="J64" s="70">
        <f>+I64-E64</f>
        <v>0</v>
      </c>
      <c r="K64" s="60"/>
      <c r="L64" s="60"/>
      <c r="M64" s="60"/>
      <c r="N64" s="71"/>
      <c r="O64" s="60"/>
      <c r="P64" s="60"/>
      <c r="Q64" s="60"/>
      <c r="R64" s="60"/>
      <c r="S64" s="60"/>
      <c r="T64" s="60"/>
      <c r="U64" s="64"/>
      <c r="V64" s="72"/>
      <c r="AS64" s="60"/>
      <c r="AT64" s="60"/>
      <c r="AU64" s="60"/>
      <c r="AV64" s="60"/>
    </row>
    <row r="65" spans="2:48" s="61" customFormat="1" ht="15">
      <c r="B65" s="73"/>
      <c r="C65" s="143" t="s">
        <v>63</v>
      </c>
      <c r="D65" s="144"/>
      <c r="E65" s="69">
        <v>0</v>
      </c>
      <c r="F65" s="110">
        <v>0</v>
      </c>
      <c r="G65" s="69">
        <v>0</v>
      </c>
      <c r="H65" s="69">
        <v>0</v>
      </c>
      <c r="I65" s="69">
        <v>0</v>
      </c>
      <c r="J65" s="70">
        <v>0</v>
      </c>
      <c r="K65" s="60"/>
      <c r="L65" s="60"/>
      <c r="M65" s="60"/>
      <c r="N65" s="71"/>
      <c r="O65" s="60"/>
      <c r="P65" s="60"/>
      <c r="Q65" s="60"/>
      <c r="R65" s="60"/>
      <c r="S65" s="60"/>
      <c r="T65" s="60"/>
      <c r="U65" s="64"/>
      <c r="V65" s="72"/>
      <c r="X65" s="77"/>
      <c r="AS65" s="60"/>
      <c r="AT65" s="60"/>
      <c r="AU65" s="60"/>
      <c r="AV65" s="60"/>
    </row>
    <row r="66" spans="2:48" s="61" customFormat="1" ht="15.75" thickBot="1">
      <c r="B66" s="79"/>
      <c r="C66" s="133"/>
      <c r="D66" s="139"/>
      <c r="E66" s="69"/>
      <c r="F66" s="115"/>
      <c r="G66" s="88"/>
      <c r="H66" s="88"/>
      <c r="I66" s="88"/>
      <c r="J66" s="89"/>
      <c r="K66" s="60"/>
      <c r="L66" s="60"/>
      <c r="M66" s="60"/>
      <c r="N66" s="71"/>
      <c r="O66" s="60"/>
      <c r="P66" s="60"/>
      <c r="Q66" s="60"/>
      <c r="R66" s="60"/>
      <c r="S66" s="60"/>
      <c r="T66" s="60"/>
      <c r="U66" s="64"/>
      <c r="V66" s="72"/>
      <c r="X66" s="77"/>
      <c r="AS66" s="60"/>
      <c r="AT66" s="60"/>
      <c r="AU66" s="60"/>
      <c r="AV66" s="60"/>
    </row>
    <row r="67" spans="2:48" s="61" customFormat="1" ht="31.5" customHeight="1" thickBot="1">
      <c r="B67" s="131" t="s">
        <v>64</v>
      </c>
      <c r="C67" s="132"/>
      <c r="D67" s="145"/>
      <c r="E67" s="92">
        <f t="shared" ref="E67:J67" si="11">+E47+E56+E61+E64+E65</f>
        <v>11661345978</v>
      </c>
      <c r="F67" s="116">
        <f t="shared" si="11"/>
        <v>1303561230</v>
      </c>
      <c r="G67" s="93">
        <f t="shared" si="11"/>
        <v>12964907208</v>
      </c>
      <c r="H67" s="93">
        <f t="shared" si="11"/>
        <v>12964907208</v>
      </c>
      <c r="I67" s="93">
        <f t="shared" si="11"/>
        <v>12964907208</v>
      </c>
      <c r="J67" s="94">
        <f t="shared" si="11"/>
        <v>1303561230</v>
      </c>
      <c r="K67" s="60"/>
      <c r="L67" s="60"/>
      <c r="M67" s="60"/>
      <c r="N67" s="71"/>
      <c r="O67" s="60"/>
      <c r="P67" s="60"/>
      <c r="Q67" s="60"/>
      <c r="R67" s="60"/>
      <c r="S67" s="60"/>
      <c r="T67" s="60"/>
      <c r="U67" s="105"/>
      <c r="V67" s="72"/>
      <c r="Z67" s="77"/>
      <c r="AS67" s="60"/>
      <c r="AT67" s="60"/>
      <c r="AU67" s="60"/>
      <c r="AV67" s="60"/>
    </row>
    <row r="68" spans="2:48" s="61" customFormat="1" ht="15.75" thickBot="1">
      <c r="B68" s="79"/>
      <c r="C68" s="133"/>
      <c r="D68" s="139"/>
      <c r="E68" s="87"/>
      <c r="F68" s="115"/>
      <c r="G68" s="88"/>
      <c r="H68" s="88"/>
      <c r="I68" s="69"/>
      <c r="J68" s="89"/>
      <c r="K68" s="60"/>
      <c r="L68" s="60"/>
      <c r="M68" s="60"/>
      <c r="N68" s="71"/>
      <c r="O68" s="60"/>
      <c r="P68" s="60"/>
      <c r="Q68" s="60"/>
      <c r="R68" s="60"/>
      <c r="S68" s="60"/>
      <c r="T68" s="60"/>
      <c r="U68" s="64"/>
      <c r="V68" s="72"/>
      <c r="Z68" s="77"/>
      <c r="AS68" s="60"/>
      <c r="AT68" s="60"/>
      <c r="AU68" s="60"/>
      <c r="AV68" s="60"/>
    </row>
    <row r="69" spans="2:48" s="61" customFormat="1" ht="15.75" thickBot="1">
      <c r="B69" s="131" t="s">
        <v>65</v>
      </c>
      <c r="C69" s="132"/>
      <c r="D69" s="132"/>
      <c r="E69" s="95">
        <f t="shared" ref="E69:J69" si="12">+E70</f>
        <v>0</v>
      </c>
      <c r="F69" s="117">
        <f t="shared" si="12"/>
        <v>550000000</v>
      </c>
      <c r="G69" s="95">
        <f t="shared" si="12"/>
        <v>550000000</v>
      </c>
      <c r="H69" s="95">
        <f t="shared" si="12"/>
        <v>550000000</v>
      </c>
      <c r="I69" s="95">
        <f t="shared" si="12"/>
        <v>550000000</v>
      </c>
      <c r="J69" s="96">
        <f t="shared" si="12"/>
        <v>550000000</v>
      </c>
      <c r="K69" s="60"/>
      <c r="L69" s="60"/>
      <c r="M69" s="60"/>
      <c r="N69" s="71"/>
      <c r="O69" s="60"/>
      <c r="P69" s="75"/>
      <c r="Q69" s="60"/>
      <c r="R69" s="60"/>
      <c r="S69" s="60"/>
      <c r="T69" s="60"/>
      <c r="U69" s="64"/>
      <c r="V69" s="72"/>
      <c r="Z69" s="77"/>
      <c r="AS69" s="60"/>
      <c r="AT69" s="60"/>
      <c r="AU69" s="60"/>
      <c r="AV69" s="60"/>
    </row>
    <row r="70" spans="2:48" s="61" customFormat="1" ht="15">
      <c r="B70" s="76"/>
      <c r="C70" s="130" t="s">
        <v>66</v>
      </c>
      <c r="D70" s="130"/>
      <c r="E70" s="69">
        <v>0</v>
      </c>
      <c r="F70" s="110">
        <v>550000000</v>
      </c>
      <c r="G70" s="110">
        <v>550000000</v>
      </c>
      <c r="H70" s="110">
        <v>550000000</v>
      </c>
      <c r="I70" s="110">
        <v>550000000</v>
      </c>
      <c r="J70" s="110">
        <v>550000000</v>
      </c>
      <c r="K70" s="60"/>
      <c r="L70" s="60"/>
      <c r="M70" s="60"/>
      <c r="N70" s="71"/>
      <c r="O70" s="60"/>
      <c r="P70" s="60"/>
      <c r="Q70" s="60"/>
      <c r="R70" s="60"/>
      <c r="S70" s="60"/>
      <c r="T70" s="60"/>
      <c r="U70" s="60"/>
      <c r="V70" s="72"/>
      <c r="Z70" s="78"/>
      <c r="AS70" s="60"/>
      <c r="AT70" s="60"/>
      <c r="AU70" s="60"/>
      <c r="AV70" s="60"/>
    </row>
    <row r="71" spans="2:48" s="61" customFormat="1" ht="15.75" thickBot="1">
      <c r="B71" s="79"/>
      <c r="C71" s="133"/>
      <c r="D71" s="133"/>
      <c r="E71" s="80"/>
      <c r="F71" s="113"/>
      <c r="G71" s="81"/>
      <c r="H71" s="81"/>
      <c r="I71" s="81"/>
      <c r="J71" s="82"/>
      <c r="K71" s="60"/>
      <c r="L71" s="60"/>
      <c r="M71" s="60"/>
      <c r="N71" s="71"/>
      <c r="O71" s="60"/>
      <c r="P71" s="60"/>
      <c r="Q71" s="60"/>
      <c r="R71" s="60"/>
      <c r="S71" s="60"/>
      <c r="T71" s="60"/>
      <c r="U71" s="64"/>
      <c r="V71" s="72"/>
      <c r="AS71" s="60"/>
      <c r="AT71" s="60"/>
      <c r="AU71" s="60"/>
      <c r="AV71" s="60"/>
    </row>
    <row r="72" spans="2:48" s="61" customFormat="1" ht="15.75" thickBot="1">
      <c r="B72" s="136" t="s">
        <v>67</v>
      </c>
      <c r="C72" s="137"/>
      <c r="D72" s="138"/>
      <c r="E72" s="97">
        <f t="shared" ref="E72:J72" si="13">+E43+E67+E69</f>
        <v>23897107720</v>
      </c>
      <c r="F72" s="118">
        <f>+F43+F67+F69</f>
        <v>2520006042</v>
      </c>
      <c r="G72" s="98">
        <f t="shared" si="13"/>
        <v>26417113762</v>
      </c>
      <c r="H72" s="98">
        <f t="shared" si="13"/>
        <v>26417113629</v>
      </c>
      <c r="I72" s="98">
        <f t="shared" si="13"/>
        <v>26417113629</v>
      </c>
      <c r="J72" s="98">
        <f t="shared" si="13"/>
        <v>2520005909</v>
      </c>
      <c r="K72" s="60"/>
      <c r="L72" s="60"/>
      <c r="M72" s="60"/>
      <c r="N72" s="71"/>
      <c r="O72" s="60"/>
      <c r="P72" s="60"/>
      <c r="Q72" s="60"/>
      <c r="R72" s="60"/>
      <c r="S72" s="60"/>
      <c r="T72" s="60"/>
      <c r="U72" s="64"/>
      <c r="V72" s="72"/>
      <c r="AS72" s="60"/>
      <c r="AT72" s="60"/>
      <c r="AU72" s="60"/>
      <c r="AV72" s="60"/>
    </row>
    <row r="73" spans="2:48" s="61" customFormat="1" ht="15.75" thickTop="1">
      <c r="B73" s="79"/>
      <c r="C73" s="133"/>
      <c r="D73" s="139"/>
      <c r="E73" s="87"/>
      <c r="F73" s="88"/>
      <c r="G73" s="88"/>
      <c r="H73" s="88"/>
      <c r="I73" s="88"/>
      <c r="J73" s="89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4"/>
      <c r="V73" s="72"/>
      <c r="AS73" s="60"/>
      <c r="AT73" s="60"/>
      <c r="AU73" s="60"/>
      <c r="AV73" s="60"/>
    </row>
    <row r="74" spans="2:48" s="61" customFormat="1" ht="15">
      <c r="B74" s="76"/>
      <c r="C74" s="140" t="s">
        <v>68</v>
      </c>
      <c r="D74" s="141"/>
      <c r="E74" s="87"/>
      <c r="F74" s="88"/>
      <c r="G74" s="88"/>
      <c r="H74" s="88"/>
      <c r="I74" s="88"/>
      <c r="J74" s="89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4"/>
      <c r="V74" s="72"/>
      <c r="AS74" s="60"/>
      <c r="AT74" s="60"/>
      <c r="AU74" s="60"/>
      <c r="AV74" s="60"/>
    </row>
    <row r="75" spans="2:48" s="61" customFormat="1" ht="37.5" customHeight="1">
      <c r="B75" s="76"/>
      <c r="C75" s="130" t="s">
        <v>69</v>
      </c>
      <c r="D75" s="142"/>
      <c r="E75" s="88">
        <v>0</v>
      </c>
      <c r="F75" s="88">
        <v>550000000</v>
      </c>
      <c r="G75" s="88">
        <v>550000000</v>
      </c>
      <c r="H75" s="88">
        <v>550000000</v>
      </c>
      <c r="I75" s="88">
        <v>550000000</v>
      </c>
      <c r="J75" s="88">
        <v>550000000</v>
      </c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72"/>
      <c r="AS75" s="60"/>
      <c r="AT75" s="60"/>
      <c r="AU75" s="60"/>
      <c r="AV75" s="60"/>
    </row>
    <row r="76" spans="2:48" s="61" customFormat="1" ht="32.25" customHeight="1">
      <c r="B76" s="76"/>
      <c r="C76" s="130" t="s">
        <v>70</v>
      </c>
      <c r="D76" s="142"/>
      <c r="E76" s="88">
        <v>0</v>
      </c>
      <c r="F76" s="88">
        <v>0</v>
      </c>
      <c r="G76" s="88">
        <f>+E76+F76</f>
        <v>0</v>
      </c>
      <c r="H76" s="88">
        <v>0</v>
      </c>
      <c r="I76" s="88">
        <v>0</v>
      </c>
      <c r="J76" s="89">
        <f>+I76-E76</f>
        <v>0</v>
      </c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72"/>
      <c r="AS76" s="60"/>
      <c r="AT76" s="60"/>
      <c r="AU76" s="60"/>
      <c r="AV76" s="60"/>
    </row>
    <row r="77" spans="2:48" s="61" customFormat="1" ht="15">
      <c r="B77" s="76"/>
      <c r="C77" s="140" t="s">
        <v>71</v>
      </c>
      <c r="D77" s="141"/>
      <c r="E77" s="99">
        <f t="shared" ref="E77:J77" si="14">+E75+E76</f>
        <v>0</v>
      </c>
      <c r="F77" s="99">
        <f t="shared" si="14"/>
        <v>550000000</v>
      </c>
      <c r="G77" s="99">
        <f t="shared" si="14"/>
        <v>550000000</v>
      </c>
      <c r="H77" s="99">
        <f t="shared" si="14"/>
        <v>550000000</v>
      </c>
      <c r="I77" s="99">
        <f t="shared" si="14"/>
        <v>550000000</v>
      </c>
      <c r="J77" s="100">
        <f t="shared" si="14"/>
        <v>550000000</v>
      </c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72"/>
      <c r="AS77" s="60"/>
      <c r="AT77" s="60"/>
      <c r="AU77" s="60"/>
      <c r="AV77" s="60"/>
    </row>
    <row r="78" spans="2:48" s="61" customFormat="1" ht="15.75" thickBot="1">
      <c r="B78" s="101"/>
      <c r="C78" s="134"/>
      <c r="D78" s="135"/>
      <c r="E78" s="102"/>
      <c r="F78" s="103"/>
      <c r="G78" s="103"/>
      <c r="H78" s="103"/>
      <c r="I78" s="103"/>
      <c r="J78" s="104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72"/>
      <c r="Z78" s="78"/>
      <c r="AS78" s="60"/>
      <c r="AT78" s="60"/>
      <c r="AU78" s="60"/>
      <c r="AV78" s="60"/>
    </row>
    <row r="79" spans="2:48">
      <c r="Z79" s="30"/>
    </row>
    <row r="80" spans="2:48" ht="19.5">
      <c r="I80" s="57"/>
      <c r="Z80" s="30"/>
    </row>
    <row r="81" spans="5:49" ht="15">
      <c r="E81" s="31"/>
      <c r="H81" s="54"/>
      <c r="I81" s="58"/>
      <c r="Z81" s="30"/>
    </row>
    <row r="82" spans="5:49" ht="15">
      <c r="E82" s="31"/>
      <c r="H82" s="54"/>
      <c r="I82" s="54"/>
      <c r="Z82" s="30"/>
    </row>
    <row r="83" spans="5:49">
      <c r="E83" s="39"/>
      <c r="G83" s="109"/>
      <c r="H83" s="54"/>
      <c r="I83" s="109"/>
      <c r="Z83" s="30"/>
    </row>
    <row r="84" spans="5:49">
      <c r="E84" s="33"/>
      <c r="F84" s="119"/>
      <c r="H84" s="54"/>
      <c r="I84" s="54"/>
      <c r="Z84" s="30"/>
    </row>
    <row r="85" spans="5:49">
      <c r="E85" s="33"/>
      <c r="H85" s="54"/>
      <c r="I85" s="33"/>
      <c r="Z85" s="30"/>
    </row>
    <row r="86" spans="5:49" ht="14.25" customHeight="1">
      <c r="E86" s="33"/>
      <c r="H86" s="54"/>
      <c r="I86" s="33"/>
      <c r="Z86" s="30"/>
    </row>
    <row r="87" spans="5:49" ht="14.25" customHeight="1">
      <c r="E87" s="33"/>
      <c r="H87" s="54"/>
      <c r="I87" s="33"/>
    </row>
    <row r="88" spans="5:49" ht="15">
      <c r="E88" s="33"/>
      <c r="F88" s="55"/>
      <c r="G88" s="56"/>
      <c r="H88" s="54"/>
      <c r="I88" s="33"/>
      <c r="Z88" s="52"/>
    </row>
    <row r="89" spans="5:49">
      <c r="E89" s="39"/>
      <c r="I89" s="33"/>
    </row>
    <row r="90" spans="5:49">
      <c r="I90" s="33"/>
      <c r="AW90" s="44"/>
    </row>
    <row r="91" spans="5:49">
      <c r="I91" s="33"/>
      <c r="Z91" s="36"/>
    </row>
    <row r="92" spans="5:49">
      <c r="I92" s="33"/>
      <c r="Z92" s="36"/>
    </row>
    <row r="93" spans="5:49">
      <c r="I93" s="33"/>
      <c r="Z93" s="36"/>
    </row>
    <row r="94" spans="5:49">
      <c r="I94" s="33"/>
      <c r="Z94" s="36"/>
    </row>
    <row r="95" spans="5:49">
      <c r="I95" s="33"/>
      <c r="Z95" s="30"/>
    </row>
    <row r="96" spans="5:49">
      <c r="I96" s="33"/>
    </row>
    <row r="97" spans="9:26">
      <c r="I97" s="33"/>
    </row>
    <row r="98" spans="9:26">
      <c r="I98" s="33"/>
    </row>
    <row r="99" spans="9:26">
      <c r="I99" s="33"/>
      <c r="Z99" s="53"/>
    </row>
    <row r="100" spans="9:26">
      <c r="I100" s="33"/>
    </row>
    <row r="103" spans="9:26">
      <c r="I103" s="107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</row>
    <row r="104" spans="9:26">
      <c r="I104" s="107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</row>
  </sheetData>
  <mergeCells count="51">
    <mergeCell ref="J103:V103"/>
    <mergeCell ref="J104:V104"/>
    <mergeCell ref="B10:D10"/>
    <mergeCell ref="B2:J2"/>
    <mergeCell ref="B3:J3"/>
    <mergeCell ref="B4:J4"/>
    <mergeCell ref="B5:J5"/>
    <mergeCell ref="B6:D6"/>
    <mergeCell ref="B9:D9"/>
    <mergeCell ref="E6:I6"/>
    <mergeCell ref="J6:J8"/>
    <mergeCell ref="B7:D7"/>
    <mergeCell ref="B8:D8"/>
    <mergeCell ref="I7:I8"/>
    <mergeCell ref="E7:E8"/>
    <mergeCell ref="F7:F8"/>
    <mergeCell ref="G7:G8"/>
    <mergeCell ref="H7:H8"/>
    <mergeCell ref="C15:D15"/>
    <mergeCell ref="C11:D11"/>
    <mergeCell ref="C12:D12"/>
    <mergeCell ref="C13:D13"/>
    <mergeCell ref="C14:D14"/>
    <mergeCell ref="C47:D47"/>
    <mergeCell ref="C56:D56"/>
    <mergeCell ref="C61:D61"/>
    <mergeCell ref="C30:D30"/>
    <mergeCell ref="C16:D16"/>
    <mergeCell ref="C17:D17"/>
    <mergeCell ref="C18:D18"/>
    <mergeCell ref="B44:D44"/>
    <mergeCell ref="C36:D36"/>
    <mergeCell ref="C37:D37"/>
    <mergeCell ref="C39:D39"/>
    <mergeCell ref="B43:D43"/>
    <mergeCell ref="B46:D46"/>
    <mergeCell ref="C64:D64"/>
    <mergeCell ref="C65:D65"/>
    <mergeCell ref="C66:D66"/>
    <mergeCell ref="B67:D67"/>
    <mergeCell ref="C68:D68"/>
    <mergeCell ref="C70:D70"/>
    <mergeCell ref="B69:D69"/>
    <mergeCell ref="C71:D71"/>
    <mergeCell ref="C78:D78"/>
    <mergeCell ref="B72:D72"/>
    <mergeCell ref="C73:D73"/>
    <mergeCell ref="C74:D74"/>
    <mergeCell ref="C75:D75"/>
    <mergeCell ref="C76:D76"/>
    <mergeCell ref="C77:D77"/>
  </mergeCells>
  <dataValidations disablePrompts="1" count="1">
    <dataValidation type="decimal" allowBlank="1" showInputMessage="1" showErrorMessage="1" error="Debe introducir un número" sqref="U65" xr:uid="{00000000-0002-0000-0000-000000000000}">
      <formula1>-99999999999999900</formula1>
      <formula2>999999999999999000</formula2>
    </dataValidation>
  </dataValidations>
  <printOptions horizontalCentered="1" verticalCentered="1"/>
  <pageMargins left="0.16" right="0.23" top="0.31496062992125984" bottom="0.74803149606299213" header="0.15748031496062992" footer="0.31496062992125984"/>
  <pageSetup scale="41" fitToWidth="50" orientation="portrait" r:id="rId1"/>
  <ignoredErrors>
    <ignoredError sqref="G18" formula="1"/>
    <ignoredError sqref="E30 J3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C825E-8B2F-4AC6-9489-AA03BD0B910C}">
  <sheetPr>
    <pageSetUpPr fitToPage="1"/>
  </sheetPr>
  <dimension ref="A1:R95"/>
  <sheetViews>
    <sheetView workbookViewId="0">
      <selection sqref="A1:Q1"/>
    </sheetView>
  </sheetViews>
  <sheetFormatPr baseColWidth="10" defaultColWidth="9.140625" defaultRowHeight="15"/>
  <cols>
    <col min="1" max="1" width="1.7109375" customWidth="1"/>
    <col min="2" max="2" width="3.42578125" customWidth="1"/>
    <col min="3" max="3" width="30.85546875" customWidth="1"/>
    <col min="4" max="4" width="1.7109375" customWidth="1"/>
    <col min="5" max="5" width="18" customWidth="1"/>
    <col min="6" max="6" width="0.85546875" customWidth="1"/>
    <col min="7" max="7" width="13.7109375" customWidth="1"/>
    <col min="8" max="8" width="0.85546875" customWidth="1"/>
    <col min="9" max="9" width="13.7109375" customWidth="1"/>
    <col min="10" max="10" width="0.85546875" customWidth="1"/>
    <col min="11" max="11" width="13.7109375" customWidth="1"/>
    <col min="12" max="12" width="0.85546875" customWidth="1"/>
    <col min="13" max="13" width="14.5703125" customWidth="1"/>
    <col min="14" max="14" width="0.85546875" customWidth="1"/>
    <col min="15" max="15" width="13.7109375" customWidth="1"/>
    <col min="16" max="16" width="0.85546875" customWidth="1"/>
    <col min="17" max="17" width="13.5703125" customWidth="1"/>
    <col min="18" max="18" width="7" customWidth="1"/>
  </cols>
  <sheetData>
    <row r="1" spans="1:18">
      <c r="A1" s="341" t="s">
        <v>77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18">
      <c r="A2" s="341" t="s">
        <v>379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8">
      <c r="A3" s="341" t="s">
        <v>380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</row>
    <row r="4" spans="1:18">
      <c r="A4" s="341" t="s">
        <v>790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</row>
    <row r="5" spans="1:18">
      <c r="A5" s="341" t="s">
        <v>382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</row>
    <row r="6" spans="1:18">
      <c r="A6" s="342"/>
    </row>
    <row r="7" spans="1:18" s="346" customFormat="1" ht="24">
      <c r="A7" s="343" t="s">
        <v>383</v>
      </c>
      <c r="B7" s="343"/>
      <c r="C7" s="343"/>
      <c r="D7" s="344"/>
      <c r="E7" s="344"/>
      <c r="F7" s="344"/>
      <c r="G7" s="345" t="s">
        <v>384</v>
      </c>
      <c r="H7" s="344"/>
      <c r="I7" s="345" t="s">
        <v>385</v>
      </c>
      <c r="J7" s="344"/>
      <c r="K7" s="345" t="s">
        <v>10</v>
      </c>
      <c r="L7" s="344"/>
      <c r="M7" s="345" t="s">
        <v>2</v>
      </c>
      <c r="N7" s="344"/>
      <c r="O7" s="345" t="s">
        <v>386</v>
      </c>
      <c r="P7" s="344"/>
      <c r="Q7" s="345" t="s">
        <v>387</v>
      </c>
      <c r="R7" s="344"/>
    </row>
    <row r="8" spans="1:18" s="346" customFormat="1" ht="16.5" customHeight="1">
      <c r="A8" s="347" t="s">
        <v>388</v>
      </c>
      <c r="B8" s="347"/>
      <c r="C8" s="347"/>
      <c r="D8" s="347"/>
      <c r="E8" s="347"/>
      <c r="F8" s="344"/>
      <c r="G8" s="348" t="s">
        <v>389</v>
      </c>
      <c r="H8" s="344"/>
      <c r="I8" s="348" t="s">
        <v>390</v>
      </c>
      <c r="J8" s="344"/>
      <c r="K8" s="348" t="s">
        <v>391</v>
      </c>
      <c r="L8" s="344"/>
      <c r="M8" s="348" t="s">
        <v>392</v>
      </c>
      <c r="N8" s="344"/>
      <c r="O8" s="348" t="s">
        <v>393</v>
      </c>
      <c r="P8" s="344"/>
      <c r="Q8" s="348" t="s">
        <v>394</v>
      </c>
      <c r="R8" s="344"/>
    </row>
    <row r="9" spans="1:18" s="346" customFormat="1">
      <c r="A9" s="344"/>
      <c r="B9" s="343" t="s">
        <v>791</v>
      </c>
      <c r="C9" s="343"/>
      <c r="D9" s="343"/>
      <c r="E9" s="343"/>
      <c r="F9" s="344"/>
      <c r="G9" s="348" t="s">
        <v>792</v>
      </c>
      <c r="H9" s="344"/>
      <c r="I9" s="348" t="s">
        <v>793</v>
      </c>
      <c r="J9" s="344"/>
      <c r="K9" s="348" t="s">
        <v>794</v>
      </c>
      <c r="L9" s="344"/>
      <c r="M9" s="348" t="s">
        <v>794</v>
      </c>
      <c r="N9" s="344"/>
      <c r="O9" s="348" t="s">
        <v>795</v>
      </c>
      <c r="P9" s="344"/>
      <c r="Q9" s="348" t="s">
        <v>404</v>
      </c>
      <c r="R9" s="344"/>
    </row>
    <row r="10" spans="1:18" s="346" customFormat="1">
      <c r="A10" s="344"/>
      <c r="B10" s="344"/>
      <c r="C10" s="350" t="s">
        <v>796</v>
      </c>
      <c r="D10" s="350"/>
      <c r="E10" s="350"/>
      <c r="F10" s="344"/>
      <c r="G10" s="348" t="s">
        <v>797</v>
      </c>
      <c r="H10" s="344"/>
      <c r="I10" s="348" t="s">
        <v>798</v>
      </c>
      <c r="J10" s="344"/>
      <c r="K10" s="348" t="s">
        <v>799</v>
      </c>
      <c r="L10" s="344"/>
      <c r="M10" s="348" t="s">
        <v>799</v>
      </c>
      <c r="N10" s="344"/>
      <c r="O10" s="348" t="s">
        <v>800</v>
      </c>
      <c r="P10" s="344"/>
      <c r="Q10" s="348" t="s">
        <v>404</v>
      </c>
      <c r="R10" s="344"/>
    </row>
    <row r="11" spans="1:18" s="346" customFormat="1">
      <c r="A11" s="344"/>
      <c r="B11" s="344"/>
      <c r="C11" s="350" t="s">
        <v>801</v>
      </c>
      <c r="D11" s="350"/>
      <c r="E11" s="350"/>
      <c r="F11" s="344"/>
      <c r="G11" s="348" t="s">
        <v>802</v>
      </c>
      <c r="H11" s="344"/>
      <c r="I11" s="348" t="s">
        <v>803</v>
      </c>
      <c r="J11" s="344"/>
      <c r="K11" s="348" t="s">
        <v>804</v>
      </c>
      <c r="L11" s="344"/>
      <c r="M11" s="348" t="s">
        <v>804</v>
      </c>
      <c r="N11" s="344"/>
      <c r="O11" s="348" t="s">
        <v>805</v>
      </c>
      <c r="P11" s="344"/>
      <c r="Q11" s="348" t="s">
        <v>404</v>
      </c>
      <c r="R11" s="344"/>
    </row>
    <row r="12" spans="1:18" s="346" customFormat="1">
      <c r="A12" s="344"/>
      <c r="B12" s="344"/>
      <c r="C12" s="350" t="s">
        <v>806</v>
      </c>
      <c r="D12" s="350"/>
      <c r="E12" s="350"/>
      <c r="F12" s="344"/>
      <c r="G12" s="348" t="s">
        <v>807</v>
      </c>
      <c r="H12" s="344"/>
      <c r="I12" s="348" t="s">
        <v>808</v>
      </c>
      <c r="J12" s="344"/>
      <c r="K12" s="348" t="s">
        <v>809</v>
      </c>
      <c r="L12" s="344"/>
      <c r="M12" s="348" t="s">
        <v>809</v>
      </c>
      <c r="N12" s="344"/>
      <c r="O12" s="348" t="s">
        <v>810</v>
      </c>
      <c r="P12" s="344"/>
      <c r="Q12" s="348" t="s">
        <v>404</v>
      </c>
      <c r="R12" s="344"/>
    </row>
    <row r="13" spans="1:18" s="346" customFormat="1">
      <c r="A13" s="344"/>
      <c r="B13" s="344"/>
      <c r="C13" s="350" t="s">
        <v>811</v>
      </c>
      <c r="D13" s="350"/>
      <c r="E13" s="350"/>
      <c r="F13" s="344"/>
      <c r="G13" s="348" t="s">
        <v>812</v>
      </c>
      <c r="H13" s="344"/>
      <c r="I13" s="348" t="s">
        <v>813</v>
      </c>
      <c r="J13" s="344"/>
      <c r="K13" s="348" t="s">
        <v>814</v>
      </c>
      <c r="L13" s="344"/>
      <c r="M13" s="348" t="s">
        <v>814</v>
      </c>
      <c r="N13" s="344"/>
      <c r="O13" s="348" t="s">
        <v>814</v>
      </c>
      <c r="P13" s="344"/>
      <c r="Q13" s="348" t="s">
        <v>404</v>
      </c>
      <c r="R13" s="344"/>
    </row>
    <row r="14" spans="1:18" s="346" customFormat="1">
      <c r="A14" s="344"/>
      <c r="B14" s="344"/>
      <c r="C14" s="350" t="s">
        <v>815</v>
      </c>
      <c r="D14" s="350"/>
      <c r="E14" s="350"/>
      <c r="F14" s="344"/>
      <c r="G14" s="348" t="s">
        <v>816</v>
      </c>
      <c r="H14" s="344"/>
      <c r="I14" s="348" t="s">
        <v>817</v>
      </c>
      <c r="J14" s="344"/>
      <c r="K14" s="348" t="s">
        <v>818</v>
      </c>
      <c r="L14" s="344"/>
      <c r="M14" s="348" t="s">
        <v>818</v>
      </c>
      <c r="N14" s="344"/>
      <c r="O14" s="348" t="s">
        <v>819</v>
      </c>
      <c r="P14" s="344"/>
      <c r="Q14" s="348" t="s">
        <v>404</v>
      </c>
      <c r="R14" s="344"/>
    </row>
    <row r="15" spans="1:18" s="346" customFormat="1">
      <c r="A15" s="344"/>
      <c r="B15" s="344"/>
      <c r="C15" s="350" t="s">
        <v>820</v>
      </c>
      <c r="D15" s="350"/>
      <c r="E15" s="350"/>
      <c r="F15" s="344"/>
      <c r="G15" s="348" t="s">
        <v>821</v>
      </c>
      <c r="H15" s="344"/>
      <c r="I15" s="349">
        <v>-192923680</v>
      </c>
      <c r="J15" s="344"/>
      <c r="K15" s="348" t="s">
        <v>404</v>
      </c>
      <c r="L15" s="344"/>
      <c r="M15" s="348" t="s">
        <v>404</v>
      </c>
      <c r="N15" s="344"/>
      <c r="O15" s="348" t="s">
        <v>404</v>
      </c>
      <c r="P15" s="344"/>
      <c r="Q15" s="348" t="s">
        <v>404</v>
      </c>
      <c r="R15" s="344"/>
    </row>
    <row r="16" spans="1:18" s="346" customFormat="1">
      <c r="A16" s="344"/>
      <c r="B16" s="343" t="s">
        <v>822</v>
      </c>
      <c r="C16" s="343"/>
      <c r="D16" s="343"/>
      <c r="E16" s="343"/>
      <c r="F16" s="344"/>
      <c r="G16" s="348" t="s">
        <v>823</v>
      </c>
      <c r="H16" s="344"/>
      <c r="I16" s="348" t="s">
        <v>824</v>
      </c>
      <c r="J16" s="344"/>
      <c r="K16" s="348" t="s">
        <v>825</v>
      </c>
      <c r="L16" s="344"/>
      <c r="M16" s="348" t="s">
        <v>826</v>
      </c>
      <c r="N16" s="344"/>
      <c r="O16" s="348" t="s">
        <v>827</v>
      </c>
      <c r="P16" s="344"/>
      <c r="Q16" s="348" t="s">
        <v>828</v>
      </c>
      <c r="R16" s="344"/>
    </row>
    <row r="17" spans="1:18" s="346" customFormat="1" ht="22.5" customHeight="1">
      <c r="A17" s="344"/>
      <c r="B17" s="344"/>
      <c r="C17" s="350" t="s">
        <v>829</v>
      </c>
      <c r="D17" s="350"/>
      <c r="E17" s="350"/>
      <c r="F17" s="344"/>
      <c r="G17" s="348" t="s">
        <v>830</v>
      </c>
      <c r="H17" s="344"/>
      <c r="I17" s="348" t="s">
        <v>831</v>
      </c>
      <c r="J17" s="344"/>
      <c r="K17" s="348" t="s">
        <v>832</v>
      </c>
      <c r="L17" s="344"/>
      <c r="M17" s="348" t="s">
        <v>833</v>
      </c>
      <c r="N17" s="344"/>
      <c r="O17" s="348" t="s">
        <v>834</v>
      </c>
      <c r="P17" s="344"/>
      <c r="Q17" s="348" t="s">
        <v>835</v>
      </c>
      <c r="R17" s="344"/>
    </row>
    <row r="18" spans="1:18" s="346" customFormat="1">
      <c r="A18" s="344"/>
      <c r="B18" s="344"/>
      <c r="C18" s="350" t="s">
        <v>836</v>
      </c>
      <c r="D18" s="350"/>
      <c r="E18" s="350"/>
      <c r="F18" s="344"/>
      <c r="G18" s="348" t="s">
        <v>837</v>
      </c>
      <c r="H18" s="344"/>
      <c r="I18" s="348" t="s">
        <v>838</v>
      </c>
      <c r="J18" s="344"/>
      <c r="K18" s="348" t="s">
        <v>839</v>
      </c>
      <c r="L18" s="344"/>
      <c r="M18" s="348" t="s">
        <v>840</v>
      </c>
      <c r="N18" s="344"/>
      <c r="O18" s="348" t="s">
        <v>841</v>
      </c>
      <c r="P18" s="344"/>
      <c r="Q18" s="348" t="s">
        <v>842</v>
      </c>
      <c r="R18" s="344"/>
    </row>
    <row r="19" spans="1:18" s="346" customFormat="1">
      <c r="A19" s="344"/>
      <c r="B19" s="344"/>
      <c r="C19" s="350" t="s">
        <v>843</v>
      </c>
      <c r="D19" s="350"/>
      <c r="E19" s="350"/>
      <c r="F19" s="344"/>
      <c r="G19" s="348" t="s">
        <v>844</v>
      </c>
      <c r="H19" s="344"/>
      <c r="I19" s="348" t="s">
        <v>845</v>
      </c>
      <c r="J19" s="344"/>
      <c r="K19" s="348" t="s">
        <v>846</v>
      </c>
      <c r="L19" s="344"/>
      <c r="M19" s="348" t="s">
        <v>847</v>
      </c>
      <c r="N19" s="344"/>
      <c r="O19" s="348" t="s">
        <v>848</v>
      </c>
      <c r="P19" s="344"/>
      <c r="Q19" s="348" t="s">
        <v>849</v>
      </c>
      <c r="R19" s="344"/>
    </row>
    <row r="20" spans="1:18" s="346" customFormat="1">
      <c r="A20" s="344"/>
      <c r="B20" s="344"/>
      <c r="C20" s="350" t="s">
        <v>850</v>
      </c>
      <c r="D20" s="350"/>
      <c r="E20" s="350"/>
      <c r="F20" s="344"/>
      <c r="G20" s="348" t="s">
        <v>851</v>
      </c>
      <c r="H20" s="344"/>
      <c r="I20" s="348" t="s">
        <v>852</v>
      </c>
      <c r="J20" s="344"/>
      <c r="K20" s="348" t="s">
        <v>853</v>
      </c>
      <c r="L20" s="344"/>
      <c r="M20" s="348" t="s">
        <v>854</v>
      </c>
      <c r="N20" s="344"/>
      <c r="O20" s="348" t="s">
        <v>855</v>
      </c>
      <c r="P20" s="344"/>
      <c r="Q20" s="348" t="s">
        <v>856</v>
      </c>
      <c r="R20" s="344"/>
    </row>
    <row r="21" spans="1:18" s="346" customFormat="1">
      <c r="A21" s="344"/>
      <c r="B21" s="344"/>
      <c r="C21" s="350" t="s">
        <v>857</v>
      </c>
      <c r="D21" s="350"/>
      <c r="E21" s="350"/>
      <c r="F21" s="344"/>
      <c r="G21" s="348" t="s">
        <v>858</v>
      </c>
      <c r="H21" s="344"/>
      <c r="I21" s="348" t="s">
        <v>859</v>
      </c>
      <c r="J21" s="344"/>
      <c r="K21" s="348" t="s">
        <v>860</v>
      </c>
      <c r="L21" s="344"/>
      <c r="M21" s="348" t="s">
        <v>861</v>
      </c>
      <c r="N21" s="344"/>
      <c r="O21" s="348" t="s">
        <v>862</v>
      </c>
      <c r="P21" s="344"/>
      <c r="Q21" s="348" t="s">
        <v>863</v>
      </c>
      <c r="R21" s="344"/>
    </row>
    <row r="22" spans="1:18" s="346" customFormat="1">
      <c r="A22" s="344"/>
      <c r="B22" s="344"/>
      <c r="C22" s="350" t="s">
        <v>864</v>
      </c>
      <c r="D22" s="350"/>
      <c r="E22" s="350"/>
      <c r="F22" s="344"/>
      <c r="G22" s="348" t="s">
        <v>865</v>
      </c>
      <c r="H22" s="344"/>
      <c r="I22" s="348" t="s">
        <v>866</v>
      </c>
      <c r="J22" s="344"/>
      <c r="K22" s="348" t="s">
        <v>867</v>
      </c>
      <c r="L22" s="344"/>
      <c r="M22" s="348" t="s">
        <v>868</v>
      </c>
      <c r="N22" s="344"/>
      <c r="O22" s="348" t="s">
        <v>869</v>
      </c>
      <c r="P22" s="344"/>
      <c r="Q22" s="348" t="s">
        <v>870</v>
      </c>
      <c r="R22" s="344"/>
    </row>
    <row r="23" spans="1:18" s="346" customFormat="1">
      <c r="A23" s="344"/>
      <c r="B23" s="344"/>
      <c r="C23" s="350" t="s">
        <v>871</v>
      </c>
      <c r="D23" s="350"/>
      <c r="E23" s="350"/>
      <c r="F23" s="344"/>
      <c r="G23" s="348" t="s">
        <v>872</v>
      </c>
      <c r="H23" s="344"/>
      <c r="I23" s="348" t="s">
        <v>873</v>
      </c>
      <c r="J23" s="344"/>
      <c r="K23" s="348" t="s">
        <v>874</v>
      </c>
      <c r="L23" s="344"/>
      <c r="M23" s="348" t="s">
        <v>875</v>
      </c>
      <c r="N23" s="344"/>
      <c r="O23" s="348" t="s">
        <v>876</v>
      </c>
      <c r="P23" s="344"/>
      <c r="Q23" s="348" t="s">
        <v>877</v>
      </c>
      <c r="R23" s="344"/>
    </row>
    <row r="24" spans="1:18" s="346" customFormat="1">
      <c r="A24" s="344"/>
      <c r="B24" s="344"/>
      <c r="C24" s="350" t="s">
        <v>878</v>
      </c>
      <c r="D24" s="350"/>
      <c r="E24" s="350"/>
      <c r="F24" s="344"/>
      <c r="G24" s="348" t="s">
        <v>404</v>
      </c>
      <c r="H24" s="344"/>
      <c r="I24" s="348" t="s">
        <v>879</v>
      </c>
      <c r="J24" s="344"/>
      <c r="K24" s="348" t="s">
        <v>879</v>
      </c>
      <c r="L24" s="344"/>
      <c r="M24" s="348" t="s">
        <v>880</v>
      </c>
      <c r="N24" s="344"/>
      <c r="O24" s="348" t="s">
        <v>404</v>
      </c>
      <c r="P24" s="344"/>
      <c r="Q24" s="348" t="s">
        <v>881</v>
      </c>
      <c r="R24" s="344"/>
    </row>
    <row r="25" spans="1:18" s="346" customFormat="1">
      <c r="A25" s="344"/>
      <c r="B25" s="344"/>
      <c r="C25" s="350" t="s">
        <v>882</v>
      </c>
      <c r="D25" s="350"/>
      <c r="E25" s="350"/>
      <c r="F25" s="344"/>
      <c r="G25" s="348" t="s">
        <v>883</v>
      </c>
      <c r="H25" s="344"/>
      <c r="I25" s="348" t="s">
        <v>884</v>
      </c>
      <c r="J25" s="344"/>
      <c r="K25" s="348" t="s">
        <v>885</v>
      </c>
      <c r="L25" s="344"/>
      <c r="M25" s="348" t="s">
        <v>886</v>
      </c>
      <c r="N25" s="344"/>
      <c r="O25" s="348" t="s">
        <v>887</v>
      </c>
      <c r="P25" s="344"/>
      <c r="Q25" s="348" t="s">
        <v>888</v>
      </c>
      <c r="R25" s="344"/>
    </row>
    <row r="26" spans="1:18" s="346" customFormat="1">
      <c r="A26" s="344"/>
      <c r="B26" s="343" t="s">
        <v>889</v>
      </c>
      <c r="C26" s="343"/>
      <c r="D26" s="343"/>
      <c r="E26" s="343"/>
      <c r="F26" s="344"/>
      <c r="G26" s="348" t="s">
        <v>890</v>
      </c>
      <c r="H26" s="344"/>
      <c r="I26" s="348" t="s">
        <v>891</v>
      </c>
      <c r="J26" s="344"/>
      <c r="K26" s="348" t="s">
        <v>892</v>
      </c>
      <c r="L26" s="344"/>
      <c r="M26" s="348" t="s">
        <v>893</v>
      </c>
      <c r="N26" s="344"/>
      <c r="O26" s="348" t="s">
        <v>894</v>
      </c>
      <c r="P26" s="344"/>
      <c r="Q26" s="348" t="s">
        <v>895</v>
      </c>
      <c r="R26" s="344"/>
    </row>
    <row r="27" spans="1:18" s="346" customFormat="1">
      <c r="A27" s="344"/>
      <c r="B27" s="344"/>
      <c r="C27" s="350" t="s">
        <v>896</v>
      </c>
      <c r="D27" s="350"/>
      <c r="E27" s="350"/>
      <c r="F27" s="344"/>
      <c r="G27" s="348" t="s">
        <v>897</v>
      </c>
      <c r="H27" s="344"/>
      <c r="I27" s="348" t="s">
        <v>898</v>
      </c>
      <c r="J27" s="344"/>
      <c r="K27" s="348" t="s">
        <v>899</v>
      </c>
      <c r="L27" s="344"/>
      <c r="M27" s="348" t="s">
        <v>900</v>
      </c>
      <c r="N27" s="344"/>
      <c r="O27" s="348" t="s">
        <v>901</v>
      </c>
      <c r="P27" s="344"/>
      <c r="Q27" s="348" t="s">
        <v>902</v>
      </c>
      <c r="R27" s="344"/>
    </row>
    <row r="28" spans="1:18" s="346" customFormat="1">
      <c r="A28" s="344"/>
      <c r="B28" s="344"/>
      <c r="C28" s="350" t="s">
        <v>903</v>
      </c>
      <c r="D28" s="350"/>
      <c r="E28" s="350"/>
      <c r="F28" s="344"/>
      <c r="G28" s="348" t="s">
        <v>904</v>
      </c>
      <c r="H28" s="344"/>
      <c r="I28" s="348" t="s">
        <v>905</v>
      </c>
      <c r="J28" s="344"/>
      <c r="K28" s="348" t="s">
        <v>906</v>
      </c>
      <c r="L28" s="344"/>
      <c r="M28" s="348" t="s">
        <v>907</v>
      </c>
      <c r="N28" s="344"/>
      <c r="O28" s="348" t="s">
        <v>908</v>
      </c>
      <c r="P28" s="344"/>
      <c r="Q28" s="348" t="s">
        <v>909</v>
      </c>
      <c r="R28" s="344"/>
    </row>
    <row r="29" spans="1:18" s="346" customFormat="1">
      <c r="A29" s="344"/>
      <c r="B29" s="344"/>
      <c r="C29" s="350" t="s">
        <v>910</v>
      </c>
      <c r="D29" s="350"/>
      <c r="E29" s="350"/>
      <c r="F29" s="344"/>
      <c r="G29" s="348" t="s">
        <v>911</v>
      </c>
      <c r="H29" s="344"/>
      <c r="I29" s="348" t="s">
        <v>912</v>
      </c>
      <c r="J29" s="344"/>
      <c r="K29" s="348" t="s">
        <v>913</v>
      </c>
      <c r="L29" s="344"/>
      <c r="M29" s="348" t="s">
        <v>914</v>
      </c>
      <c r="N29" s="344"/>
      <c r="O29" s="348" t="s">
        <v>915</v>
      </c>
      <c r="P29" s="344"/>
      <c r="Q29" s="348" t="s">
        <v>916</v>
      </c>
      <c r="R29" s="344"/>
    </row>
    <row r="30" spans="1:18" s="346" customFormat="1">
      <c r="A30" s="344"/>
      <c r="B30" s="344"/>
      <c r="C30" s="350" t="s">
        <v>917</v>
      </c>
      <c r="D30" s="350"/>
      <c r="E30" s="350"/>
      <c r="F30" s="344"/>
      <c r="G30" s="348" t="s">
        <v>918</v>
      </c>
      <c r="H30" s="344"/>
      <c r="I30" s="349">
        <v>-8937585</v>
      </c>
      <c r="J30" s="344"/>
      <c r="K30" s="348" t="s">
        <v>919</v>
      </c>
      <c r="L30" s="344"/>
      <c r="M30" s="348" t="s">
        <v>920</v>
      </c>
      <c r="N30" s="344"/>
      <c r="O30" s="348" t="s">
        <v>921</v>
      </c>
      <c r="P30" s="344"/>
      <c r="Q30" s="348" t="s">
        <v>922</v>
      </c>
      <c r="R30" s="344"/>
    </row>
    <row r="31" spans="1:18" s="346" customFormat="1">
      <c r="A31" s="344"/>
      <c r="B31" s="344"/>
      <c r="C31" s="350" t="s">
        <v>923</v>
      </c>
      <c r="D31" s="350"/>
      <c r="E31" s="350"/>
      <c r="F31" s="344"/>
      <c r="G31" s="348" t="s">
        <v>924</v>
      </c>
      <c r="H31" s="344"/>
      <c r="I31" s="348" t="s">
        <v>925</v>
      </c>
      <c r="J31" s="344"/>
      <c r="K31" s="348" t="s">
        <v>926</v>
      </c>
      <c r="L31" s="344"/>
      <c r="M31" s="348" t="s">
        <v>927</v>
      </c>
      <c r="N31" s="344"/>
      <c r="O31" s="348" t="s">
        <v>928</v>
      </c>
      <c r="P31" s="344"/>
      <c r="Q31" s="348" t="s">
        <v>929</v>
      </c>
      <c r="R31" s="344"/>
    </row>
    <row r="32" spans="1:18" s="346" customFormat="1">
      <c r="A32" s="344"/>
      <c r="B32" s="344"/>
      <c r="C32" s="350" t="s">
        <v>930</v>
      </c>
      <c r="D32" s="350"/>
      <c r="E32" s="350"/>
      <c r="F32" s="344"/>
      <c r="G32" s="348" t="s">
        <v>931</v>
      </c>
      <c r="H32" s="344"/>
      <c r="I32" s="349">
        <v>-7132031</v>
      </c>
      <c r="J32" s="344"/>
      <c r="K32" s="348" t="s">
        <v>932</v>
      </c>
      <c r="L32" s="344"/>
      <c r="M32" s="348" t="s">
        <v>933</v>
      </c>
      <c r="N32" s="344"/>
      <c r="O32" s="348" t="s">
        <v>934</v>
      </c>
      <c r="P32" s="344"/>
      <c r="Q32" s="348" t="s">
        <v>935</v>
      </c>
      <c r="R32" s="344"/>
    </row>
    <row r="33" spans="1:18" s="346" customFormat="1">
      <c r="A33" s="344"/>
      <c r="B33" s="344"/>
      <c r="C33" s="350" t="s">
        <v>936</v>
      </c>
      <c r="D33" s="350"/>
      <c r="E33" s="350"/>
      <c r="F33" s="344"/>
      <c r="G33" s="348" t="s">
        <v>937</v>
      </c>
      <c r="H33" s="344"/>
      <c r="I33" s="348" t="s">
        <v>938</v>
      </c>
      <c r="J33" s="344"/>
      <c r="K33" s="348" t="s">
        <v>939</v>
      </c>
      <c r="L33" s="344"/>
      <c r="M33" s="348" t="s">
        <v>940</v>
      </c>
      <c r="N33" s="344"/>
      <c r="O33" s="348" t="s">
        <v>941</v>
      </c>
      <c r="P33" s="344"/>
      <c r="Q33" s="348" t="s">
        <v>942</v>
      </c>
      <c r="R33" s="344"/>
    </row>
    <row r="34" spans="1:18" s="346" customFormat="1">
      <c r="A34" s="344"/>
      <c r="B34" s="344"/>
      <c r="C34" s="350" t="s">
        <v>943</v>
      </c>
      <c r="D34" s="350"/>
      <c r="E34" s="350"/>
      <c r="F34" s="344"/>
      <c r="G34" s="348" t="s">
        <v>944</v>
      </c>
      <c r="H34" s="344"/>
      <c r="I34" s="348" t="s">
        <v>945</v>
      </c>
      <c r="J34" s="344"/>
      <c r="K34" s="348" t="s">
        <v>946</v>
      </c>
      <c r="L34" s="344"/>
      <c r="M34" s="348" t="s">
        <v>947</v>
      </c>
      <c r="N34" s="344"/>
      <c r="O34" s="348" t="s">
        <v>948</v>
      </c>
      <c r="P34" s="344"/>
      <c r="Q34" s="348" t="s">
        <v>949</v>
      </c>
      <c r="R34" s="344"/>
    </row>
    <row r="35" spans="1:18" s="346" customFormat="1">
      <c r="A35" s="344"/>
      <c r="B35" s="344"/>
      <c r="C35" s="350" t="s">
        <v>950</v>
      </c>
      <c r="D35" s="350"/>
      <c r="E35" s="350"/>
      <c r="F35" s="344"/>
      <c r="G35" s="348" t="s">
        <v>951</v>
      </c>
      <c r="H35" s="344"/>
      <c r="I35" s="348" t="s">
        <v>952</v>
      </c>
      <c r="J35" s="344"/>
      <c r="K35" s="348" t="s">
        <v>953</v>
      </c>
      <c r="L35" s="344"/>
      <c r="M35" s="348" t="s">
        <v>954</v>
      </c>
      <c r="N35" s="344"/>
      <c r="O35" s="348" t="s">
        <v>955</v>
      </c>
      <c r="P35" s="344"/>
      <c r="Q35" s="348" t="s">
        <v>956</v>
      </c>
      <c r="R35" s="344"/>
    </row>
    <row r="36" spans="1:18" s="346" customFormat="1" ht="24" customHeight="1">
      <c r="A36" s="344"/>
      <c r="B36" s="343" t="s">
        <v>957</v>
      </c>
      <c r="C36" s="343"/>
      <c r="D36" s="343"/>
      <c r="E36" s="343"/>
      <c r="F36" s="344"/>
      <c r="G36" s="348" t="s">
        <v>958</v>
      </c>
      <c r="H36" s="344"/>
      <c r="I36" s="348" t="s">
        <v>959</v>
      </c>
      <c r="J36" s="344"/>
      <c r="K36" s="348" t="s">
        <v>960</v>
      </c>
      <c r="L36" s="344"/>
      <c r="M36" s="348" t="s">
        <v>961</v>
      </c>
      <c r="N36" s="344"/>
      <c r="O36" s="348" t="s">
        <v>962</v>
      </c>
      <c r="P36" s="344"/>
      <c r="Q36" s="348" t="s">
        <v>963</v>
      </c>
      <c r="R36" s="344"/>
    </row>
    <row r="37" spans="1:18" s="346" customFormat="1">
      <c r="A37" s="344"/>
      <c r="B37" s="344"/>
      <c r="C37" s="350" t="s">
        <v>964</v>
      </c>
      <c r="D37" s="350"/>
      <c r="E37" s="350"/>
      <c r="F37" s="344"/>
      <c r="G37" s="348" t="s">
        <v>965</v>
      </c>
      <c r="H37" s="344"/>
      <c r="I37" s="348" t="s">
        <v>966</v>
      </c>
      <c r="J37" s="344"/>
      <c r="K37" s="348" t="s">
        <v>967</v>
      </c>
      <c r="L37" s="344"/>
      <c r="M37" s="348" t="s">
        <v>968</v>
      </c>
      <c r="N37" s="344"/>
      <c r="O37" s="348" t="s">
        <v>969</v>
      </c>
      <c r="P37" s="344"/>
      <c r="Q37" s="348" t="s">
        <v>970</v>
      </c>
      <c r="R37" s="344"/>
    </row>
    <row r="38" spans="1:18" s="346" customFormat="1">
      <c r="A38" s="344"/>
      <c r="B38" s="344"/>
      <c r="C38" s="350" t="s">
        <v>971</v>
      </c>
      <c r="D38" s="350"/>
      <c r="E38" s="350"/>
      <c r="F38" s="344"/>
      <c r="G38" s="348" t="s">
        <v>972</v>
      </c>
      <c r="H38" s="344"/>
      <c r="I38" s="348" t="s">
        <v>973</v>
      </c>
      <c r="J38" s="344"/>
      <c r="K38" s="348" t="s">
        <v>974</v>
      </c>
      <c r="L38" s="344"/>
      <c r="M38" s="348" t="s">
        <v>975</v>
      </c>
      <c r="N38" s="344"/>
      <c r="O38" s="348" t="s">
        <v>976</v>
      </c>
      <c r="P38" s="344"/>
      <c r="Q38" s="348" t="s">
        <v>977</v>
      </c>
      <c r="R38" s="344"/>
    </row>
    <row r="39" spans="1:18" s="346" customFormat="1">
      <c r="A39" s="344"/>
      <c r="B39" s="344"/>
      <c r="C39" s="350" t="s">
        <v>978</v>
      </c>
      <c r="D39" s="350"/>
      <c r="E39" s="350"/>
      <c r="F39" s="344"/>
      <c r="G39" s="348" t="s">
        <v>979</v>
      </c>
      <c r="H39" s="344"/>
      <c r="I39" s="348" t="s">
        <v>980</v>
      </c>
      <c r="J39" s="344"/>
      <c r="K39" s="348" t="s">
        <v>981</v>
      </c>
      <c r="L39" s="344"/>
      <c r="M39" s="348" t="s">
        <v>982</v>
      </c>
      <c r="N39" s="344"/>
      <c r="O39" s="348" t="s">
        <v>983</v>
      </c>
      <c r="P39" s="344"/>
      <c r="Q39" s="348" t="s">
        <v>984</v>
      </c>
      <c r="R39" s="344"/>
    </row>
    <row r="40" spans="1:18" s="346" customFormat="1">
      <c r="A40" s="344"/>
      <c r="B40" s="344"/>
      <c r="C40" s="350" t="s">
        <v>985</v>
      </c>
      <c r="D40" s="350"/>
      <c r="E40" s="350"/>
      <c r="F40" s="344"/>
      <c r="G40" s="348" t="s">
        <v>986</v>
      </c>
      <c r="H40" s="344"/>
      <c r="I40" s="348" t="s">
        <v>987</v>
      </c>
      <c r="J40" s="344"/>
      <c r="K40" s="348" t="s">
        <v>988</v>
      </c>
      <c r="L40" s="344"/>
      <c r="M40" s="348" t="s">
        <v>989</v>
      </c>
      <c r="N40" s="344"/>
      <c r="O40" s="348" t="s">
        <v>990</v>
      </c>
      <c r="P40" s="344"/>
      <c r="Q40" s="348" t="s">
        <v>991</v>
      </c>
      <c r="R40" s="344"/>
    </row>
    <row r="41" spans="1:18" s="346" customFormat="1" ht="24">
      <c r="A41" s="343" t="s">
        <v>383</v>
      </c>
      <c r="B41" s="343"/>
      <c r="C41" s="343"/>
      <c r="D41" s="344"/>
      <c r="E41" s="344"/>
      <c r="F41" s="344"/>
      <c r="G41" s="345" t="s">
        <v>384</v>
      </c>
      <c r="H41" s="344"/>
      <c r="I41" s="345" t="s">
        <v>385</v>
      </c>
      <c r="J41" s="344"/>
      <c r="K41" s="345" t="s">
        <v>10</v>
      </c>
      <c r="L41" s="344"/>
      <c r="M41" s="345" t="s">
        <v>2</v>
      </c>
      <c r="N41" s="344"/>
      <c r="O41" s="345" t="s">
        <v>386</v>
      </c>
      <c r="P41" s="344"/>
      <c r="Q41" s="345" t="s">
        <v>387</v>
      </c>
      <c r="R41" s="344"/>
    </row>
    <row r="42" spans="1:18" s="346" customFormat="1">
      <c r="A42" s="344"/>
      <c r="B42" s="343" t="s">
        <v>992</v>
      </c>
      <c r="C42" s="343"/>
      <c r="D42" s="343"/>
      <c r="E42" s="343"/>
      <c r="F42" s="344"/>
      <c r="G42" s="348" t="s">
        <v>993</v>
      </c>
      <c r="H42" s="344"/>
      <c r="I42" s="348" t="s">
        <v>994</v>
      </c>
      <c r="J42" s="344"/>
      <c r="K42" s="348" t="s">
        <v>995</v>
      </c>
      <c r="L42" s="344"/>
      <c r="M42" s="348" t="s">
        <v>996</v>
      </c>
      <c r="N42" s="344"/>
      <c r="O42" s="348" t="s">
        <v>997</v>
      </c>
      <c r="P42" s="344"/>
      <c r="Q42" s="348" t="s">
        <v>998</v>
      </c>
      <c r="R42" s="344"/>
    </row>
    <row r="43" spans="1:18" s="346" customFormat="1">
      <c r="A43" s="344"/>
      <c r="B43" s="344"/>
      <c r="C43" s="350" t="s">
        <v>999</v>
      </c>
      <c r="D43" s="350"/>
      <c r="E43" s="350"/>
      <c r="F43" s="344"/>
      <c r="G43" s="348" t="s">
        <v>404</v>
      </c>
      <c r="H43" s="344"/>
      <c r="I43" s="348" t="s">
        <v>1000</v>
      </c>
      <c r="J43" s="344"/>
      <c r="K43" s="348" t="s">
        <v>1000</v>
      </c>
      <c r="L43" s="344"/>
      <c r="M43" s="348" t="s">
        <v>1001</v>
      </c>
      <c r="N43" s="344"/>
      <c r="O43" s="348" t="s">
        <v>1002</v>
      </c>
      <c r="P43" s="344"/>
      <c r="Q43" s="348" t="s">
        <v>1003</v>
      </c>
      <c r="R43" s="344"/>
    </row>
    <row r="44" spans="1:18" s="346" customFormat="1">
      <c r="A44" s="344"/>
      <c r="B44" s="344"/>
      <c r="C44" s="350" t="s">
        <v>1004</v>
      </c>
      <c r="D44" s="350"/>
      <c r="E44" s="350"/>
      <c r="F44" s="344"/>
      <c r="G44" s="348" t="s">
        <v>404</v>
      </c>
      <c r="H44" s="344"/>
      <c r="I44" s="348" t="s">
        <v>1005</v>
      </c>
      <c r="J44" s="344"/>
      <c r="K44" s="348" t="s">
        <v>1005</v>
      </c>
      <c r="L44" s="344"/>
      <c r="M44" s="348" t="s">
        <v>1006</v>
      </c>
      <c r="N44" s="344"/>
      <c r="O44" s="348" t="s">
        <v>1007</v>
      </c>
      <c r="P44" s="344"/>
      <c r="Q44" s="348" t="s">
        <v>1008</v>
      </c>
      <c r="R44" s="344"/>
    </row>
    <row r="45" spans="1:18" s="346" customFormat="1">
      <c r="A45" s="344"/>
      <c r="B45" s="344"/>
      <c r="C45" s="350" t="s">
        <v>1009</v>
      </c>
      <c r="D45" s="350"/>
      <c r="E45" s="350"/>
      <c r="F45" s="344"/>
      <c r="G45" s="348" t="s">
        <v>404</v>
      </c>
      <c r="H45" s="344"/>
      <c r="I45" s="348" t="s">
        <v>1010</v>
      </c>
      <c r="J45" s="344"/>
      <c r="K45" s="348" t="s">
        <v>1010</v>
      </c>
      <c r="L45" s="344"/>
      <c r="M45" s="348" t="s">
        <v>404</v>
      </c>
      <c r="N45" s="344"/>
      <c r="O45" s="348" t="s">
        <v>404</v>
      </c>
      <c r="P45" s="344"/>
      <c r="Q45" s="348" t="s">
        <v>1010</v>
      </c>
      <c r="R45" s="344"/>
    </row>
    <row r="46" spans="1:18" s="346" customFormat="1">
      <c r="A46" s="344"/>
      <c r="B46" s="344"/>
      <c r="C46" s="350" t="s">
        <v>1011</v>
      </c>
      <c r="D46" s="350"/>
      <c r="E46" s="350"/>
      <c r="F46" s="344"/>
      <c r="G46" s="348" t="s">
        <v>1012</v>
      </c>
      <c r="H46" s="344"/>
      <c r="I46" s="348" t="s">
        <v>1013</v>
      </c>
      <c r="J46" s="344"/>
      <c r="K46" s="348" t="s">
        <v>1014</v>
      </c>
      <c r="L46" s="344"/>
      <c r="M46" s="348" t="s">
        <v>1015</v>
      </c>
      <c r="N46" s="344"/>
      <c r="O46" s="348" t="s">
        <v>1016</v>
      </c>
      <c r="P46" s="344"/>
      <c r="Q46" s="348" t="s">
        <v>1017</v>
      </c>
      <c r="R46" s="344"/>
    </row>
    <row r="47" spans="1:18" s="346" customFormat="1">
      <c r="A47" s="344"/>
      <c r="B47" s="344"/>
      <c r="C47" s="350" t="s">
        <v>1018</v>
      </c>
      <c r="D47" s="350"/>
      <c r="E47" s="350"/>
      <c r="F47" s="344"/>
      <c r="G47" s="348" t="s">
        <v>404</v>
      </c>
      <c r="H47" s="344"/>
      <c r="I47" s="348" t="s">
        <v>1019</v>
      </c>
      <c r="J47" s="344"/>
      <c r="K47" s="348" t="s">
        <v>1019</v>
      </c>
      <c r="L47" s="344"/>
      <c r="M47" s="348" t="s">
        <v>1020</v>
      </c>
      <c r="N47" s="344"/>
      <c r="O47" s="348" t="s">
        <v>1021</v>
      </c>
      <c r="P47" s="344"/>
      <c r="Q47" s="348" t="s">
        <v>1022</v>
      </c>
      <c r="R47" s="344"/>
    </row>
    <row r="48" spans="1:18" s="346" customFormat="1">
      <c r="A48" s="344"/>
      <c r="B48" s="344"/>
      <c r="C48" s="350" t="s">
        <v>1023</v>
      </c>
      <c r="D48" s="350"/>
      <c r="E48" s="350"/>
      <c r="F48" s="344"/>
      <c r="G48" s="348" t="s">
        <v>404</v>
      </c>
      <c r="H48" s="344"/>
      <c r="I48" s="348" t="s">
        <v>1024</v>
      </c>
      <c r="J48" s="344"/>
      <c r="K48" s="348" t="s">
        <v>1024</v>
      </c>
      <c r="L48" s="344"/>
      <c r="M48" s="348" t="s">
        <v>1024</v>
      </c>
      <c r="N48" s="344"/>
      <c r="O48" s="348" t="s">
        <v>1025</v>
      </c>
      <c r="P48" s="344"/>
      <c r="Q48" s="348" t="s">
        <v>404</v>
      </c>
      <c r="R48" s="344"/>
    </row>
    <row r="49" spans="1:18" s="346" customFormat="1">
      <c r="A49" s="344"/>
      <c r="B49" s="344"/>
      <c r="C49" s="350" t="s">
        <v>1026</v>
      </c>
      <c r="D49" s="350"/>
      <c r="E49" s="350"/>
      <c r="F49" s="344"/>
      <c r="G49" s="348" t="s">
        <v>1027</v>
      </c>
      <c r="H49" s="344"/>
      <c r="I49" s="348" t="s">
        <v>1028</v>
      </c>
      <c r="J49" s="344"/>
      <c r="K49" s="348" t="s">
        <v>1029</v>
      </c>
      <c r="L49" s="344"/>
      <c r="M49" s="348" t="s">
        <v>1030</v>
      </c>
      <c r="N49" s="344"/>
      <c r="O49" s="348" t="s">
        <v>1031</v>
      </c>
      <c r="P49" s="344"/>
      <c r="Q49" s="348" t="s">
        <v>1032</v>
      </c>
      <c r="R49" s="344"/>
    </row>
    <row r="50" spans="1:18" s="346" customFormat="1">
      <c r="A50" s="344"/>
      <c r="B50" s="343" t="s">
        <v>1033</v>
      </c>
      <c r="C50" s="343"/>
      <c r="D50" s="343"/>
      <c r="E50" s="343"/>
      <c r="F50" s="344"/>
      <c r="G50" s="348" t="s">
        <v>1034</v>
      </c>
      <c r="H50" s="344"/>
      <c r="I50" s="348" t="s">
        <v>1035</v>
      </c>
      <c r="J50" s="344"/>
      <c r="K50" s="348" t="s">
        <v>1036</v>
      </c>
      <c r="L50" s="344"/>
      <c r="M50" s="348" t="s">
        <v>1037</v>
      </c>
      <c r="N50" s="344"/>
      <c r="O50" s="348" t="s">
        <v>1038</v>
      </c>
      <c r="P50" s="344"/>
      <c r="Q50" s="348" t="s">
        <v>1039</v>
      </c>
      <c r="R50" s="344"/>
    </row>
    <row r="51" spans="1:18" s="346" customFormat="1">
      <c r="A51" s="344"/>
      <c r="B51" s="344"/>
      <c r="C51" s="350" t="s">
        <v>1040</v>
      </c>
      <c r="D51" s="350"/>
      <c r="E51" s="350"/>
      <c r="F51" s="344"/>
      <c r="G51" s="348" t="s">
        <v>1034</v>
      </c>
      <c r="H51" s="344"/>
      <c r="I51" s="348" t="s">
        <v>1041</v>
      </c>
      <c r="J51" s="344"/>
      <c r="K51" s="348" t="s">
        <v>1042</v>
      </c>
      <c r="L51" s="344"/>
      <c r="M51" s="348" t="s">
        <v>1043</v>
      </c>
      <c r="N51" s="344"/>
      <c r="O51" s="348" t="s">
        <v>1044</v>
      </c>
      <c r="P51" s="344"/>
      <c r="Q51" s="348" t="s">
        <v>1045</v>
      </c>
      <c r="R51" s="344"/>
    </row>
    <row r="52" spans="1:18" s="346" customFormat="1">
      <c r="A52" s="344"/>
      <c r="B52" s="344"/>
      <c r="C52" s="350" t="s">
        <v>1046</v>
      </c>
      <c r="D52" s="350"/>
      <c r="E52" s="350"/>
      <c r="F52" s="344"/>
      <c r="G52" s="348" t="s">
        <v>404</v>
      </c>
      <c r="H52" s="344"/>
      <c r="I52" s="348" t="s">
        <v>1047</v>
      </c>
      <c r="J52" s="344"/>
      <c r="K52" s="348" t="s">
        <v>1047</v>
      </c>
      <c r="L52" s="344"/>
      <c r="M52" s="348" t="s">
        <v>1048</v>
      </c>
      <c r="N52" s="344"/>
      <c r="O52" s="348" t="s">
        <v>1049</v>
      </c>
      <c r="P52" s="344"/>
      <c r="Q52" s="348" t="s">
        <v>1050</v>
      </c>
      <c r="R52" s="344"/>
    </row>
    <row r="53" spans="1:18" s="346" customFormat="1">
      <c r="A53" s="344"/>
      <c r="B53" s="343" t="s">
        <v>1051</v>
      </c>
      <c r="C53" s="343"/>
      <c r="D53" s="343"/>
      <c r="E53" s="343"/>
      <c r="F53" s="344"/>
      <c r="G53" s="348" t="s">
        <v>404</v>
      </c>
      <c r="H53" s="344"/>
      <c r="I53" s="348" t="s">
        <v>1052</v>
      </c>
      <c r="J53" s="344"/>
      <c r="K53" s="348" t="s">
        <v>1052</v>
      </c>
      <c r="L53" s="344"/>
      <c r="M53" s="348" t="s">
        <v>1052</v>
      </c>
      <c r="N53" s="344"/>
      <c r="O53" s="348" t="s">
        <v>1052</v>
      </c>
      <c r="P53" s="344"/>
      <c r="Q53" s="348" t="s">
        <v>404</v>
      </c>
      <c r="R53" s="344"/>
    </row>
    <row r="54" spans="1:18" s="346" customFormat="1">
      <c r="A54" s="344"/>
      <c r="B54" s="344"/>
      <c r="C54" s="350" t="s">
        <v>1053</v>
      </c>
      <c r="D54" s="350"/>
      <c r="E54" s="350"/>
      <c r="F54" s="344"/>
      <c r="G54" s="348" t="s">
        <v>404</v>
      </c>
      <c r="H54" s="344"/>
      <c r="I54" s="348" t="s">
        <v>1052</v>
      </c>
      <c r="J54" s="344"/>
      <c r="K54" s="348" t="s">
        <v>1052</v>
      </c>
      <c r="L54" s="344"/>
      <c r="M54" s="348" t="s">
        <v>1052</v>
      </c>
      <c r="N54" s="344"/>
      <c r="O54" s="348" t="s">
        <v>1052</v>
      </c>
      <c r="P54" s="344"/>
      <c r="Q54" s="348" t="s">
        <v>404</v>
      </c>
      <c r="R54" s="344"/>
    </row>
    <row r="55" spans="1:18" s="346" customFormat="1">
      <c r="A55" s="344"/>
      <c r="B55" s="343" t="s">
        <v>1054</v>
      </c>
      <c r="C55" s="343"/>
      <c r="D55" s="343"/>
      <c r="E55" s="343"/>
      <c r="F55" s="344"/>
      <c r="G55" s="348" t="s">
        <v>1055</v>
      </c>
      <c r="H55" s="344"/>
      <c r="I55" s="349">
        <v>-57339534</v>
      </c>
      <c r="J55" s="344"/>
      <c r="K55" s="348" t="s">
        <v>1056</v>
      </c>
      <c r="L55" s="344"/>
      <c r="M55" s="348" t="s">
        <v>1057</v>
      </c>
      <c r="N55" s="344"/>
      <c r="O55" s="348" t="s">
        <v>1058</v>
      </c>
      <c r="P55" s="344"/>
      <c r="Q55" s="348" t="s">
        <v>1059</v>
      </c>
      <c r="R55" s="344"/>
    </row>
    <row r="56" spans="1:18" s="346" customFormat="1">
      <c r="A56" s="344"/>
      <c r="B56" s="344"/>
      <c r="C56" s="350" t="s">
        <v>1060</v>
      </c>
      <c r="D56" s="350"/>
      <c r="E56" s="350"/>
      <c r="F56" s="344"/>
      <c r="G56" s="348" t="s">
        <v>1061</v>
      </c>
      <c r="H56" s="344"/>
      <c r="I56" s="349">
        <v>-125049566</v>
      </c>
      <c r="J56" s="344"/>
      <c r="K56" s="348" t="s">
        <v>1062</v>
      </c>
      <c r="L56" s="344"/>
      <c r="M56" s="348" t="s">
        <v>1063</v>
      </c>
      <c r="N56" s="344"/>
      <c r="O56" s="348" t="s">
        <v>1064</v>
      </c>
      <c r="P56" s="344"/>
      <c r="Q56" s="348" t="s">
        <v>1065</v>
      </c>
      <c r="R56" s="344"/>
    </row>
    <row r="57" spans="1:18" s="346" customFormat="1">
      <c r="A57" s="344"/>
      <c r="B57" s="344"/>
      <c r="C57" s="350" t="s">
        <v>1066</v>
      </c>
      <c r="D57" s="350"/>
      <c r="E57" s="350"/>
      <c r="F57" s="344"/>
      <c r="G57" s="348" t="s">
        <v>1067</v>
      </c>
      <c r="H57" s="344"/>
      <c r="I57" s="348" t="s">
        <v>1068</v>
      </c>
      <c r="J57" s="344"/>
      <c r="K57" s="348" t="s">
        <v>1069</v>
      </c>
      <c r="L57" s="344"/>
      <c r="M57" s="348" t="s">
        <v>1070</v>
      </c>
      <c r="N57" s="344"/>
      <c r="O57" s="348" t="s">
        <v>1071</v>
      </c>
      <c r="P57" s="344"/>
      <c r="Q57" s="348" t="s">
        <v>1072</v>
      </c>
      <c r="R57" s="344"/>
    </row>
    <row r="58" spans="1:18" s="346" customFormat="1">
      <c r="A58" s="344"/>
      <c r="B58" s="343" t="s">
        <v>1073</v>
      </c>
      <c r="C58" s="343"/>
      <c r="D58" s="343"/>
      <c r="E58" s="343"/>
      <c r="F58" s="344"/>
      <c r="G58" s="348" t="s">
        <v>1074</v>
      </c>
      <c r="H58" s="344"/>
      <c r="I58" s="348" t="s">
        <v>404</v>
      </c>
      <c r="J58" s="344"/>
      <c r="K58" s="348" t="s">
        <v>1074</v>
      </c>
      <c r="L58" s="344"/>
      <c r="M58" s="348" t="s">
        <v>1075</v>
      </c>
      <c r="N58" s="344"/>
      <c r="O58" s="348" t="s">
        <v>1075</v>
      </c>
      <c r="P58" s="344"/>
      <c r="Q58" s="348" t="s">
        <v>1076</v>
      </c>
      <c r="R58" s="344"/>
    </row>
    <row r="59" spans="1:18" s="346" customFormat="1">
      <c r="A59" s="344"/>
      <c r="B59" s="344"/>
      <c r="C59" s="350" t="s">
        <v>1077</v>
      </c>
      <c r="D59" s="350"/>
      <c r="E59" s="350"/>
      <c r="F59" s="344"/>
      <c r="G59" s="348" t="s">
        <v>1078</v>
      </c>
      <c r="H59" s="344"/>
      <c r="I59" s="348" t="s">
        <v>404</v>
      </c>
      <c r="J59" s="344"/>
      <c r="K59" s="348" t="s">
        <v>1078</v>
      </c>
      <c r="L59" s="344"/>
      <c r="M59" s="348" t="s">
        <v>1078</v>
      </c>
      <c r="N59" s="344"/>
      <c r="O59" s="348" t="s">
        <v>1078</v>
      </c>
      <c r="P59" s="344"/>
      <c r="Q59" s="348" t="s">
        <v>404</v>
      </c>
      <c r="R59" s="344"/>
    </row>
    <row r="60" spans="1:18" s="346" customFormat="1">
      <c r="A60" s="344"/>
      <c r="B60" s="344"/>
      <c r="C60" s="350" t="s">
        <v>1079</v>
      </c>
      <c r="D60" s="350"/>
      <c r="E60" s="350"/>
      <c r="F60" s="344"/>
      <c r="G60" s="348" t="s">
        <v>1080</v>
      </c>
      <c r="H60" s="344"/>
      <c r="I60" s="348" t="s">
        <v>404</v>
      </c>
      <c r="J60" s="344"/>
      <c r="K60" s="348" t="s">
        <v>1080</v>
      </c>
      <c r="L60" s="344"/>
      <c r="M60" s="348" t="s">
        <v>1081</v>
      </c>
      <c r="N60" s="344"/>
      <c r="O60" s="348" t="s">
        <v>1081</v>
      </c>
      <c r="P60" s="344"/>
      <c r="Q60" s="348" t="s">
        <v>1076</v>
      </c>
      <c r="R60" s="344"/>
    </row>
    <row r="61" spans="1:18" s="346" customFormat="1">
      <c r="A61" s="347" t="s">
        <v>675</v>
      </c>
      <c r="B61" s="347"/>
      <c r="C61" s="347"/>
      <c r="D61" s="347"/>
      <c r="E61" s="347"/>
      <c r="F61" s="344"/>
      <c r="G61" s="348" t="s">
        <v>676</v>
      </c>
      <c r="H61" s="344"/>
      <c r="I61" s="348" t="s">
        <v>677</v>
      </c>
      <c r="J61" s="344"/>
      <c r="K61" s="348" t="s">
        <v>678</v>
      </c>
      <c r="L61" s="344"/>
      <c r="M61" s="348" t="s">
        <v>679</v>
      </c>
      <c r="N61" s="344"/>
      <c r="O61" s="348" t="s">
        <v>680</v>
      </c>
      <c r="P61" s="344"/>
      <c r="Q61" s="348" t="s">
        <v>681</v>
      </c>
      <c r="R61" s="344"/>
    </row>
    <row r="62" spans="1:18" s="346" customFormat="1">
      <c r="A62" s="344"/>
      <c r="B62" s="343" t="s">
        <v>791</v>
      </c>
      <c r="C62" s="343"/>
      <c r="D62" s="343"/>
      <c r="E62" s="343"/>
      <c r="F62" s="344"/>
      <c r="G62" s="348" t="s">
        <v>404</v>
      </c>
      <c r="H62" s="344"/>
      <c r="I62" s="348" t="s">
        <v>1082</v>
      </c>
      <c r="J62" s="344"/>
      <c r="K62" s="348" t="s">
        <v>1082</v>
      </c>
      <c r="L62" s="344"/>
      <c r="M62" s="348" t="s">
        <v>1082</v>
      </c>
      <c r="N62" s="344"/>
      <c r="O62" s="348" t="s">
        <v>1082</v>
      </c>
      <c r="P62" s="344"/>
      <c r="Q62" s="348" t="s">
        <v>404</v>
      </c>
      <c r="R62" s="344"/>
    </row>
    <row r="63" spans="1:18" s="346" customFormat="1">
      <c r="A63" s="344"/>
      <c r="B63" s="344"/>
      <c r="C63" s="350" t="s">
        <v>801</v>
      </c>
      <c r="D63" s="350"/>
      <c r="E63" s="350"/>
      <c r="F63" s="344"/>
      <c r="G63" s="348" t="s">
        <v>404</v>
      </c>
      <c r="H63" s="344"/>
      <c r="I63" s="348" t="s">
        <v>1082</v>
      </c>
      <c r="J63" s="344"/>
      <c r="K63" s="348" t="s">
        <v>1082</v>
      </c>
      <c r="L63" s="344"/>
      <c r="M63" s="348" t="s">
        <v>1082</v>
      </c>
      <c r="N63" s="344"/>
      <c r="O63" s="348" t="s">
        <v>1082</v>
      </c>
      <c r="P63" s="344"/>
      <c r="Q63" s="348" t="s">
        <v>404</v>
      </c>
      <c r="R63" s="344"/>
    </row>
    <row r="64" spans="1:18" s="346" customFormat="1">
      <c r="A64" s="344"/>
      <c r="B64" s="343" t="s">
        <v>822</v>
      </c>
      <c r="C64" s="343"/>
      <c r="D64" s="343"/>
      <c r="E64" s="343"/>
      <c r="F64" s="344"/>
      <c r="G64" s="348" t="s">
        <v>404</v>
      </c>
      <c r="H64" s="344"/>
      <c r="I64" s="348" t="s">
        <v>1083</v>
      </c>
      <c r="J64" s="344"/>
      <c r="K64" s="348" t="s">
        <v>1083</v>
      </c>
      <c r="L64" s="344"/>
      <c r="M64" s="348" t="s">
        <v>1084</v>
      </c>
      <c r="N64" s="344"/>
      <c r="O64" s="348" t="s">
        <v>1084</v>
      </c>
      <c r="P64" s="344"/>
      <c r="Q64" s="348" t="s">
        <v>1085</v>
      </c>
      <c r="R64" s="344"/>
    </row>
    <row r="65" spans="1:18" s="346" customFormat="1" ht="22.5" customHeight="1">
      <c r="A65" s="344"/>
      <c r="B65" s="344"/>
      <c r="C65" s="350" t="s">
        <v>829</v>
      </c>
      <c r="D65" s="350"/>
      <c r="E65" s="350"/>
      <c r="F65" s="344"/>
      <c r="G65" s="348" t="s">
        <v>404</v>
      </c>
      <c r="H65" s="344"/>
      <c r="I65" s="348" t="s">
        <v>1086</v>
      </c>
      <c r="J65" s="344"/>
      <c r="K65" s="348" t="s">
        <v>1086</v>
      </c>
      <c r="L65" s="344"/>
      <c r="M65" s="348" t="s">
        <v>1087</v>
      </c>
      <c r="N65" s="344"/>
      <c r="O65" s="348" t="s">
        <v>1087</v>
      </c>
      <c r="P65" s="344"/>
      <c r="Q65" s="348" t="s">
        <v>1088</v>
      </c>
      <c r="R65" s="344"/>
    </row>
    <row r="66" spans="1:18" s="346" customFormat="1">
      <c r="A66" s="344"/>
      <c r="B66" s="344"/>
      <c r="C66" s="350" t="s">
        <v>836</v>
      </c>
      <c r="D66" s="350"/>
      <c r="E66" s="350"/>
      <c r="F66" s="344"/>
      <c r="G66" s="348" t="s">
        <v>404</v>
      </c>
      <c r="H66" s="344"/>
      <c r="I66" s="348" t="s">
        <v>1089</v>
      </c>
      <c r="J66" s="344"/>
      <c r="K66" s="348" t="s">
        <v>1089</v>
      </c>
      <c r="L66" s="344"/>
      <c r="M66" s="348" t="s">
        <v>1090</v>
      </c>
      <c r="N66" s="344"/>
      <c r="O66" s="348" t="s">
        <v>1090</v>
      </c>
      <c r="P66" s="344"/>
      <c r="Q66" s="348" t="s">
        <v>1091</v>
      </c>
      <c r="R66" s="344"/>
    </row>
    <row r="67" spans="1:18" s="346" customFormat="1">
      <c r="A67" s="344"/>
      <c r="B67" s="344"/>
      <c r="C67" s="350" t="s">
        <v>850</v>
      </c>
      <c r="D67" s="350"/>
      <c r="E67" s="350"/>
      <c r="F67" s="344"/>
      <c r="G67" s="348" t="s">
        <v>404</v>
      </c>
      <c r="H67" s="344"/>
      <c r="I67" s="348" t="s">
        <v>1092</v>
      </c>
      <c r="J67" s="344"/>
      <c r="K67" s="348" t="s">
        <v>1092</v>
      </c>
      <c r="L67" s="344"/>
      <c r="M67" s="348" t="s">
        <v>1093</v>
      </c>
      <c r="N67" s="344"/>
      <c r="O67" s="348" t="s">
        <v>1093</v>
      </c>
      <c r="P67" s="344"/>
      <c r="Q67" s="348" t="s">
        <v>1094</v>
      </c>
      <c r="R67" s="344"/>
    </row>
    <row r="68" spans="1:18" s="346" customFormat="1">
      <c r="A68" s="344"/>
      <c r="B68" s="344"/>
      <c r="C68" s="350" t="s">
        <v>857</v>
      </c>
      <c r="D68" s="350"/>
      <c r="E68" s="350"/>
      <c r="F68" s="344"/>
      <c r="G68" s="348" t="s">
        <v>404</v>
      </c>
      <c r="H68" s="344"/>
      <c r="I68" s="348" t="s">
        <v>1095</v>
      </c>
      <c r="J68" s="344"/>
      <c r="K68" s="348" t="s">
        <v>1095</v>
      </c>
      <c r="L68" s="344"/>
      <c r="M68" s="348" t="s">
        <v>1096</v>
      </c>
      <c r="N68" s="344"/>
      <c r="O68" s="348" t="s">
        <v>1096</v>
      </c>
      <c r="P68" s="344"/>
      <c r="Q68" s="348" t="s">
        <v>1097</v>
      </c>
      <c r="R68" s="344"/>
    </row>
    <row r="69" spans="1:18" s="346" customFormat="1">
      <c r="A69" s="344"/>
      <c r="B69" s="344"/>
      <c r="C69" s="350" t="s">
        <v>871</v>
      </c>
      <c r="D69" s="350"/>
      <c r="E69" s="350"/>
      <c r="F69" s="344"/>
      <c r="G69" s="348" t="s">
        <v>404</v>
      </c>
      <c r="H69" s="344"/>
      <c r="I69" s="348" t="s">
        <v>1098</v>
      </c>
      <c r="J69" s="344"/>
      <c r="K69" s="348" t="s">
        <v>1098</v>
      </c>
      <c r="L69" s="344"/>
      <c r="M69" s="348" t="s">
        <v>1099</v>
      </c>
      <c r="N69" s="344"/>
      <c r="O69" s="348" t="s">
        <v>1099</v>
      </c>
      <c r="P69" s="344"/>
      <c r="Q69" s="348" t="s">
        <v>1100</v>
      </c>
      <c r="R69" s="344"/>
    </row>
    <row r="70" spans="1:18" s="346" customFormat="1">
      <c r="A70" s="344"/>
      <c r="B70" s="344"/>
      <c r="C70" s="350" t="s">
        <v>878</v>
      </c>
      <c r="D70" s="350"/>
      <c r="E70" s="350"/>
      <c r="F70" s="344"/>
      <c r="G70" s="348" t="s">
        <v>404</v>
      </c>
      <c r="H70" s="344"/>
      <c r="I70" s="348" t="s">
        <v>1101</v>
      </c>
      <c r="J70" s="344"/>
      <c r="K70" s="348" t="s">
        <v>1101</v>
      </c>
      <c r="L70" s="344"/>
      <c r="M70" s="348" t="s">
        <v>1102</v>
      </c>
      <c r="N70" s="344"/>
      <c r="O70" s="348" t="s">
        <v>1102</v>
      </c>
      <c r="P70" s="344"/>
      <c r="Q70" s="348" t="s">
        <v>1103</v>
      </c>
      <c r="R70" s="344"/>
    </row>
    <row r="71" spans="1:18" s="346" customFormat="1">
      <c r="A71" s="344"/>
      <c r="B71" s="344"/>
      <c r="C71" s="350" t="s">
        <v>882</v>
      </c>
      <c r="D71" s="350"/>
      <c r="E71" s="350"/>
      <c r="F71" s="344"/>
      <c r="G71" s="348" t="s">
        <v>404</v>
      </c>
      <c r="H71" s="344"/>
      <c r="I71" s="348" t="s">
        <v>1104</v>
      </c>
      <c r="J71" s="344"/>
      <c r="K71" s="348" t="s">
        <v>1104</v>
      </c>
      <c r="L71" s="344"/>
      <c r="M71" s="348" t="s">
        <v>1105</v>
      </c>
      <c r="N71" s="344"/>
      <c r="O71" s="348" t="s">
        <v>1105</v>
      </c>
      <c r="P71" s="344"/>
      <c r="Q71" s="348" t="s">
        <v>1106</v>
      </c>
      <c r="R71" s="344"/>
    </row>
    <row r="72" spans="1:18" s="346" customFormat="1">
      <c r="A72" s="344"/>
      <c r="B72" s="343" t="s">
        <v>889</v>
      </c>
      <c r="C72" s="343"/>
      <c r="D72" s="343"/>
      <c r="E72" s="343"/>
      <c r="F72" s="344"/>
      <c r="G72" s="348" t="s">
        <v>404</v>
      </c>
      <c r="H72" s="344"/>
      <c r="I72" s="348" t="s">
        <v>1107</v>
      </c>
      <c r="J72" s="344"/>
      <c r="K72" s="348" t="s">
        <v>1107</v>
      </c>
      <c r="L72" s="344"/>
      <c r="M72" s="348" t="s">
        <v>1108</v>
      </c>
      <c r="N72" s="344"/>
      <c r="O72" s="348" t="s">
        <v>1108</v>
      </c>
      <c r="P72" s="344"/>
      <c r="Q72" s="348" t="s">
        <v>1109</v>
      </c>
      <c r="R72" s="344"/>
    </row>
    <row r="73" spans="1:18" s="346" customFormat="1">
      <c r="A73" s="344"/>
      <c r="B73" s="344"/>
      <c r="C73" s="350" t="s">
        <v>896</v>
      </c>
      <c r="D73" s="350"/>
      <c r="E73" s="350"/>
      <c r="F73" s="344"/>
      <c r="G73" s="348" t="s">
        <v>404</v>
      </c>
      <c r="H73" s="344"/>
      <c r="I73" s="348" t="s">
        <v>1110</v>
      </c>
      <c r="J73" s="344"/>
      <c r="K73" s="348" t="s">
        <v>1110</v>
      </c>
      <c r="L73" s="344"/>
      <c r="M73" s="348" t="s">
        <v>1111</v>
      </c>
      <c r="N73" s="344"/>
      <c r="O73" s="348" t="s">
        <v>1111</v>
      </c>
      <c r="P73" s="344"/>
      <c r="Q73" s="348" t="s">
        <v>1112</v>
      </c>
      <c r="R73" s="344"/>
    </row>
    <row r="74" spans="1:18" s="346" customFormat="1">
      <c r="A74" s="344"/>
      <c r="B74" s="344"/>
      <c r="C74" s="350" t="s">
        <v>903</v>
      </c>
      <c r="D74" s="350"/>
      <c r="E74" s="350"/>
      <c r="F74" s="344"/>
      <c r="G74" s="348" t="s">
        <v>404</v>
      </c>
      <c r="H74" s="344"/>
      <c r="I74" s="348" t="s">
        <v>1113</v>
      </c>
      <c r="J74" s="344"/>
      <c r="K74" s="348" t="s">
        <v>1113</v>
      </c>
      <c r="L74" s="344"/>
      <c r="M74" s="348" t="s">
        <v>1114</v>
      </c>
      <c r="N74" s="344"/>
      <c r="O74" s="348" t="s">
        <v>1114</v>
      </c>
      <c r="P74" s="344"/>
      <c r="Q74" s="348" t="s">
        <v>1115</v>
      </c>
      <c r="R74" s="344"/>
    </row>
    <row r="75" spans="1:18" s="346" customFormat="1" ht="24">
      <c r="A75" s="343" t="s">
        <v>383</v>
      </c>
      <c r="B75" s="343"/>
      <c r="C75" s="343"/>
      <c r="D75" s="344"/>
      <c r="E75" s="344"/>
      <c r="F75" s="344"/>
      <c r="G75" s="345" t="s">
        <v>384</v>
      </c>
      <c r="H75" s="344"/>
      <c r="I75" s="345" t="s">
        <v>385</v>
      </c>
      <c r="J75" s="344"/>
      <c r="K75" s="345" t="s">
        <v>10</v>
      </c>
      <c r="L75" s="344"/>
      <c r="M75" s="345" t="s">
        <v>2</v>
      </c>
      <c r="N75" s="344"/>
      <c r="O75" s="345" t="s">
        <v>386</v>
      </c>
      <c r="P75" s="344"/>
      <c r="Q75" s="345" t="s">
        <v>387</v>
      </c>
      <c r="R75" s="344"/>
    </row>
    <row r="76" spans="1:18" s="346" customFormat="1">
      <c r="A76" s="344"/>
      <c r="B76" s="344"/>
      <c r="C76" s="350" t="s">
        <v>910</v>
      </c>
      <c r="D76" s="350"/>
      <c r="E76" s="350"/>
      <c r="F76" s="344"/>
      <c r="G76" s="348" t="s">
        <v>404</v>
      </c>
      <c r="H76" s="344"/>
      <c r="I76" s="348" t="s">
        <v>1116</v>
      </c>
      <c r="J76" s="344"/>
      <c r="K76" s="348" t="s">
        <v>1116</v>
      </c>
      <c r="L76" s="344"/>
      <c r="M76" s="348" t="s">
        <v>1116</v>
      </c>
      <c r="N76" s="344"/>
      <c r="O76" s="348" t="s">
        <v>1116</v>
      </c>
      <c r="P76" s="344"/>
      <c r="Q76" s="348" t="s">
        <v>404</v>
      </c>
      <c r="R76" s="344"/>
    </row>
    <row r="77" spans="1:18" s="346" customFormat="1" ht="24" customHeight="1">
      <c r="A77" s="344"/>
      <c r="B77" s="343" t="s">
        <v>957</v>
      </c>
      <c r="C77" s="343"/>
      <c r="D77" s="343"/>
      <c r="E77" s="343"/>
      <c r="F77" s="344"/>
      <c r="G77" s="348" t="s">
        <v>1117</v>
      </c>
      <c r="H77" s="344"/>
      <c r="I77" s="349">
        <v>-67983824</v>
      </c>
      <c r="J77" s="344"/>
      <c r="K77" s="348" t="s">
        <v>1118</v>
      </c>
      <c r="L77" s="344"/>
      <c r="M77" s="348" t="s">
        <v>1119</v>
      </c>
      <c r="N77" s="344"/>
      <c r="O77" s="348" t="s">
        <v>1120</v>
      </c>
      <c r="P77" s="344"/>
      <c r="Q77" s="348" t="s">
        <v>1121</v>
      </c>
      <c r="R77" s="344"/>
    </row>
    <row r="78" spans="1:18" s="346" customFormat="1">
      <c r="A78" s="344"/>
      <c r="B78" s="344"/>
      <c r="C78" s="350" t="s">
        <v>964</v>
      </c>
      <c r="D78" s="350"/>
      <c r="E78" s="350"/>
      <c r="F78" s="344"/>
      <c r="G78" s="348" t="s">
        <v>1117</v>
      </c>
      <c r="H78" s="344"/>
      <c r="I78" s="349">
        <v>-146449852</v>
      </c>
      <c r="J78" s="344"/>
      <c r="K78" s="348" t="s">
        <v>1122</v>
      </c>
      <c r="L78" s="344"/>
      <c r="M78" s="348" t="s">
        <v>1123</v>
      </c>
      <c r="N78" s="344"/>
      <c r="O78" s="348" t="s">
        <v>1123</v>
      </c>
      <c r="P78" s="344"/>
      <c r="Q78" s="348" t="s">
        <v>1124</v>
      </c>
      <c r="R78" s="344"/>
    </row>
    <row r="79" spans="1:18" s="346" customFormat="1">
      <c r="A79" s="344"/>
      <c r="B79" s="344"/>
      <c r="C79" s="350" t="s">
        <v>985</v>
      </c>
      <c r="D79" s="350"/>
      <c r="E79" s="350"/>
      <c r="F79" s="344"/>
      <c r="G79" s="348" t="s">
        <v>404</v>
      </c>
      <c r="H79" s="344"/>
      <c r="I79" s="348" t="s">
        <v>1125</v>
      </c>
      <c r="J79" s="344"/>
      <c r="K79" s="348" t="s">
        <v>1125</v>
      </c>
      <c r="L79" s="344"/>
      <c r="M79" s="348" t="s">
        <v>1126</v>
      </c>
      <c r="N79" s="344"/>
      <c r="O79" s="348" t="s">
        <v>1127</v>
      </c>
      <c r="P79" s="344"/>
      <c r="Q79" s="348" t="s">
        <v>1128</v>
      </c>
      <c r="R79" s="344"/>
    </row>
    <row r="80" spans="1:18" s="346" customFormat="1">
      <c r="A80" s="344"/>
      <c r="B80" s="343" t="s">
        <v>992</v>
      </c>
      <c r="C80" s="343"/>
      <c r="D80" s="343"/>
      <c r="E80" s="343"/>
      <c r="F80" s="344"/>
      <c r="G80" s="348" t="s">
        <v>404</v>
      </c>
      <c r="H80" s="344"/>
      <c r="I80" s="348" t="s">
        <v>1129</v>
      </c>
      <c r="J80" s="344"/>
      <c r="K80" s="348" t="s">
        <v>1129</v>
      </c>
      <c r="L80" s="344"/>
      <c r="M80" s="348" t="s">
        <v>1130</v>
      </c>
      <c r="N80" s="344"/>
      <c r="O80" s="348" t="s">
        <v>1131</v>
      </c>
      <c r="P80" s="344"/>
      <c r="Q80" s="348" t="s">
        <v>1132</v>
      </c>
      <c r="R80" s="344"/>
    </row>
    <row r="81" spans="1:18" s="346" customFormat="1">
      <c r="A81" s="344"/>
      <c r="B81" s="344"/>
      <c r="C81" s="350" t="s">
        <v>999</v>
      </c>
      <c r="D81" s="350"/>
      <c r="E81" s="350"/>
      <c r="F81" s="344"/>
      <c r="G81" s="348" t="s">
        <v>404</v>
      </c>
      <c r="H81" s="344"/>
      <c r="I81" s="348" t="s">
        <v>1133</v>
      </c>
      <c r="J81" s="344"/>
      <c r="K81" s="348" t="s">
        <v>1133</v>
      </c>
      <c r="L81" s="344"/>
      <c r="M81" s="348" t="s">
        <v>1134</v>
      </c>
      <c r="N81" s="344"/>
      <c r="O81" s="348" t="s">
        <v>1135</v>
      </c>
      <c r="P81" s="344"/>
      <c r="Q81" s="348" t="s">
        <v>1136</v>
      </c>
      <c r="R81" s="344"/>
    </row>
    <row r="82" spans="1:18" s="346" customFormat="1">
      <c r="A82" s="344"/>
      <c r="B82" s="344"/>
      <c r="C82" s="350" t="s">
        <v>1004</v>
      </c>
      <c r="D82" s="350"/>
      <c r="E82" s="350"/>
      <c r="F82" s="344"/>
      <c r="G82" s="348" t="s">
        <v>404</v>
      </c>
      <c r="H82" s="344"/>
      <c r="I82" s="348" t="s">
        <v>1137</v>
      </c>
      <c r="J82" s="344"/>
      <c r="K82" s="348" t="s">
        <v>1137</v>
      </c>
      <c r="L82" s="344"/>
      <c r="M82" s="348" t="s">
        <v>1138</v>
      </c>
      <c r="N82" s="344"/>
      <c r="O82" s="348" t="s">
        <v>1138</v>
      </c>
      <c r="P82" s="344"/>
      <c r="Q82" s="348" t="s">
        <v>1139</v>
      </c>
      <c r="R82" s="344"/>
    </row>
    <row r="83" spans="1:18" s="346" customFormat="1">
      <c r="A83" s="344"/>
      <c r="B83" s="344"/>
      <c r="C83" s="350" t="s">
        <v>1009</v>
      </c>
      <c r="D83" s="350"/>
      <c r="E83" s="350"/>
      <c r="F83" s="344"/>
      <c r="G83" s="348" t="s">
        <v>404</v>
      </c>
      <c r="H83" s="344"/>
      <c r="I83" s="348" t="s">
        <v>1140</v>
      </c>
      <c r="J83" s="344"/>
      <c r="K83" s="348" t="s">
        <v>1140</v>
      </c>
      <c r="L83" s="344"/>
      <c r="M83" s="348" t="s">
        <v>1141</v>
      </c>
      <c r="N83" s="344"/>
      <c r="O83" s="348" t="s">
        <v>1141</v>
      </c>
      <c r="P83" s="344"/>
      <c r="Q83" s="348" t="s">
        <v>1142</v>
      </c>
      <c r="R83" s="344"/>
    </row>
    <row r="84" spans="1:18" s="346" customFormat="1">
      <c r="A84" s="344"/>
      <c r="B84" s="344"/>
      <c r="C84" s="350" t="s">
        <v>1011</v>
      </c>
      <c r="D84" s="350"/>
      <c r="E84" s="350"/>
      <c r="F84" s="344"/>
      <c r="G84" s="348" t="s">
        <v>404</v>
      </c>
      <c r="H84" s="344"/>
      <c r="I84" s="348" t="s">
        <v>1143</v>
      </c>
      <c r="J84" s="344"/>
      <c r="K84" s="348" t="s">
        <v>1143</v>
      </c>
      <c r="L84" s="344"/>
      <c r="M84" s="348" t="s">
        <v>1144</v>
      </c>
      <c r="N84" s="344"/>
      <c r="O84" s="348" t="s">
        <v>1144</v>
      </c>
      <c r="P84" s="344"/>
      <c r="Q84" s="348" t="s">
        <v>1145</v>
      </c>
      <c r="R84" s="344"/>
    </row>
    <row r="85" spans="1:18" s="346" customFormat="1">
      <c r="A85" s="344"/>
      <c r="B85" s="344"/>
      <c r="C85" s="350" t="s">
        <v>1146</v>
      </c>
      <c r="D85" s="350"/>
      <c r="E85" s="350"/>
      <c r="F85" s="344"/>
      <c r="G85" s="348" t="s">
        <v>404</v>
      </c>
      <c r="H85" s="344"/>
      <c r="I85" s="348" t="s">
        <v>1147</v>
      </c>
      <c r="J85" s="344"/>
      <c r="K85" s="348" t="s">
        <v>1147</v>
      </c>
      <c r="L85" s="344"/>
      <c r="M85" s="348" t="s">
        <v>1147</v>
      </c>
      <c r="N85" s="344"/>
      <c r="O85" s="348" t="s">
        <v>1147</v>
      </c>
      <c r="P85" s="344"/>
      <c r="Q85" s="348" t="s">
        <v>404</v>
      </c>
      <c r="R85" s="344"/>
    </row>
    <row r="86" spans="1:18" s="346" customFormat="1">
      <c r="A86" s="344"/>
      <c r="B86" s="344"/>
      <c r="C86" s="350" t="s">
        <v>1018</v>
      </c>
      <c r="D86" s="350"/>
      <c r="E86" s="350"/>
      <c r="F86" s="344"/>
      <c r="G86" s="348" t="s">
        <v>404</v>
      </c>
      <c r="H86" s="344"/>
      <c r="I86" s="348" t="s">
        <v>1148</v>
      </c>
      <c r="J86" s="344"/>
      <c r="K86" s="348" t="s">
        <v>1148</v>
      </c>
      <c r="L86" s="344"/>
      <c r="M86" s="348" t="s">
        <v>1149</v>
      </c>
      <c r="N86" s="344"/>
      <c r="O86" s="348" t="s">
        <v>1150</v>
      </c>
      <c r="P86" s="344"/>
      <c r="Q86" s="348" t="s">
        <v>1151</v>
      </c>
      <c r="R86" s="344"/>
    </row>
    <row r="87" spans="1:18" s="346" customFormat="1">
      <c r="A87" s="344"/>
      <c r="B87" s="344"/>
      <c r="C87" s="350" t="s">
        <v>1026</v>
      </c>
      <c r="D87" s="350"/>
      <c r="E87" s="350"/>
      <c r="F87" s="344"/>
      <c r="G87" s="348" t="s">
        <v>404</v>
      </c>
      <c r="H87" s="344"/>
      <c r="I87" s="348" t="s">
        <v>1152</v>
      </c>
      <c r="J87" s="344"/>
      <c r="K87" s="348" t="s">
        <v>1152</v>
      </c>
      <c r="L87" s="344"/>
      <c r="M87" s="348" t="s">
        <v>1153</v>
      </c>
      <c r="N87" s="344"/>
      <c r="O87" s="348" t="s">
        <v>1153</v>
      </c>
      <c r="P87" s="344"/>
      <c r="Q87" s="348" t="s">
        <v>1154</v>
      </c>
      <c r="R87" s="344"/>
    </row>
    <row r="88" spans="1:18" s="346" customFormat="1">
      <c r="A88" s="344"/>
      <c r="B88" s="343" t="s">
        <v>1033</v>
      </c>
      <c r="C88" s="343"/>
      <c r="D88" s="343"/>
      <c r="E88" s="343"/>
      <c r="F88" s="344"/>
      <c r="G88" s="348" t="s">
        <v>1155</v>
      </c>
      <c r="H88" s="344"/>
      <c r="I88" s="348" t="s">
        <v>1156</v>
      </c>
      <c r="J88" s="344"/>
      <c r="K88" s="348" t="s">
        <v>1157</v>
      </c>
      <c r="L88" s="344"/>
      <c r="M88" s="348" t="s">
        <v>1158</v>
      </c>
      <c r="N88" s="344"/>
      <c r="O88" s="348" t="s">
        <v>1159</v>
      </c>
      <c r="P88" s="344"/>
      <c r="Q88" s="348" t="s">
        <v>699</v>
      </c>
      <c r="R88" s="344"/>
    </row>
    <row r="89" spans="1:18" s="346" customFormat="1">
      <c r="A89" s="344"/>
      <c r="B89" s="344"/>
      <c r="C89" s="350" t="s">
        <v>1040</v>
      </c>
      <c r="D89" s="350"/>
      <c r="E89" s="350"/>
      <c r="F89" s="344"/>
      <c r="G89" s="348" t="s">
        <v>1155</v>
      </c>
      <c r="H89" s="344"/>
      <c r="I89" s="348" t="s">
        <v>1160</v>
      </c>
      <c r="J89" s="344"/>
      <c r="K89" s="348" t="s">
        <v>1161</v>
      </c>
      <c r="L89" s="344"/>
      <c r="M89" s="348" t="s">
        <v>1158</v>
      </c>
      <c r="N89" s="344"/>
      <c r="O89" s="348" t="s">
        <v>1159</v>
      </c>
      <c r="P89" s="344"/>
      <c r="Q89" s="348" t="s">
        <v>1162</v>
      </c>
      <c r="R89" s="344"/>
    </row>
    <row r="90" spans="1:18" s="346" customFormat="1">
      <c r="A90" s="344"/>
      <c r="B90" s="344"/>
      <c r="C90" s="350" t="s">
        <v>1046</v>
      </c>
      <c r="D90" s="350"/>
      <c r="E90" s="350"/>
      <c r="F90" s="344"/>
      <c r="G90" s="348" t="s">
        <v>404</v>
      </c>
      <c r="H90" s="344"/>
      <c r="I90" s="348" t="s">
        <v>1163</v>
      </c>
      <c r="J90" s="344"/>
      <c r="K90" s="348" t="s">
        <v>1163</v>
      </c>
      <c r="L90" s="344"/>
      <c r="M90" s="348" t="s">
        <v>404</v>
      </c>
      <c r="N90" s="344"/>
      <c r="O90" s="348" t="s">
        <v>404</v>
      </c>
      <c r="P90" s="344"/>
      <c r="Q90" s="348" t="s">
        <v>1163</v>
      </c>
      <c r="R90" s="344"/>
    </row>
    <row r="91" spans="1:18" s="346" customFormat="1">
      <c r="A91" s="344"/>
      <c r="B91" s="343" t="s">
        <v>1054</v>
      </c>
      <c r="C91" s="343"/>
      <c r="D91" s="343"/>
      <c r="E91" s="343"/>
      <c r="F91" s="344"/>
      <c r="G91" s="348" t="s">
        <v>1164</v>
      </c>
      <c r="H91" s="344"/>
      <c r="I91" s="348" t="s">
        <v>1165</v>
      </c>
      <c r="J91" s="344"/>
      <c r="K91" s="348" t="s">
        <v>1166</v>
      </c>
      <c r="L91" s="344"/>
      <c r="M91" s="348" t="s">
        <v>1167</v>
      </c>
      <c r="N91" s="344"/>
      <c r="O91" s="348" t="s">
        <v>1168</v>
      </c>
      <c r="P91" s="344"/>
      <c r="Q91" s="348" t="s">
        <v>1169</v>
      </c>
      <c r="R91" s="344"/>
    </row>
    <row r="92" spans="1:18" s="346" customFormat="1">
      <c r="A92" s="344"/>
      <c r="B92" s="344"/>
      <c r="C92" s="350" t="s">
        <v>1170</v>
      </c>
      <c r="D92" s="350"/>
      <c r="E92" s="350"/>
      <c r="F92" s="344"/>
      <c r="G92" s="348" t="s">
        <v>1171</v>
      </c>
      <c r="H92" s="344"/>
      <c r="I92" s="348" t="s">
        <v>1172</v>
      </c>
      <c r="J92" s="344"/>
      <c r="K92" s="348" t="s">
        <v>1173</v>
      </c>
      <c r="L92" s="344"/>
      <c r="M92" s="348" t="s">
        <v>1174</v>
      </c>
      <c r="N92" s="344"/>
      <c r="O92" s="348" t="s">
        <v>1175</v>
      </c>
      <c r="P92" s="344"/>
      <c r="Q92" s="348" t="s">
        <v>1176</v>
      </c>
      <c r="R92" s="344"/>
    </row>
    <row r="93" spans="1:18" s="346" customFormat="1">
      <c r="A93" s="344"/>
      <c r="B93" s="344"/>
      <c r="C93" s="350" t="s">
        <v>1066</v>
      </c>
      <c r="D93" s="350"/>
      <c r="E93" s="350"/>
      <c r="F93" s="344"/>
      <c r="G93" s="348" t="s">
        <v>1177</v>
      </c>
      <c r="H93" s="344"/>
      <c r="I93" s="348" t="s">
        <v>1178</v>
      </c>
      <c r="J93" s="344"/>
      <c r="K93" s="348" t="s">
        <v>1179</v>
      </c>
      <c r="L93" s="344"/>
      <c r="M93" s="348" t="s">
        <v>1180</v>
      </c>
      <c r="N93" s="344"/>
      <c r="O93" s="348" t="s">
        <v>1181</v>
      </c>
      <c r="P93" s="344"/>
      <c r="Q93" s="348" t="s">
        <v>1182</v>
      </c>
      <c r="R93" s="344"/>
    </row>
    <row r="94" spans="1:18" s="346" customFormat="1">
      <c r="A94" s="347" t="s">
        <v>770</v>
      </c>
      <c r="B94" s="347"/>
      <c r="C94" s="347"/>
      <c r="D94" s="347"/>
      <c r="E94" s="344"/>
      <c r="F94" s="344"/>
      <c r="G94" s="348" t="s">
        <v>771</v>
      </c>
      <c r="H94" s="344"/>
      <c r="I94" s="348" t="s">
        <v>772</v>
      </c>
      <c r="J94" s="344"/>
      <c r="K94" s="348" t="s">
        <v>773</v>
      </c>
      <c r="L94" s="344"/>
      <c r="M94" s="348" t="s">
        <v>774</v>
      </c>
      <c r="N94" s="344"/>
      <c r="O94" s="348" t="s">
        <v>775</v>
      </c>
      <c r="P94" s="344"/>
      <c r="Q94" s="348" t="s">
        <v>776</v>
      </c>
      <c r="R94" s="344"/>
    </row>
    <row r="95" spans="1:18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</row>
  </sheetData>
  <mergeCells count="93">
    <mergeCell ref="C92:E92"/>
    <mergeCell ref="C93:E93"/>
    <mergeCell ref="A94:D94"/>
    <mergeCell ref="C86:E86"/>
    <mergeCell ref="C87:E87"/>
    <mergeCell ref="B88:E88"/>
    <mergeCell ref="C89:E89"/>
    <mergeCell ref="C90:E90"/>
    <mergeCell ref="B91:E91"/>
    <mergeCell ref="B80:E80"/>
    <mergeCell ref="C81:E81"/>
    <mergeCell ref="C82:E82"/>
    <mergeCell ref="C83:E83"/>
    <mergeCell ref="C84:E84"/>
    <mergeCell ref="C85:E85"/>
    <mergeCell ref="C74:E74"/>
    <mergeCell ref="A75:C75"/>
    <mergeCell ref="C76:E76"/>
    <mergeCell ref="B77:E77"/>
    <mergeCell ref="C78:E78"/>
    <mergeCell ref="C79:E79"/>
    <mergeCell ref="C68:E68"/>
    <mergeCell ref="C69:E69"/>
    <mergeCell ref="C70:E70"/>
    <mergeCell ref="C71:E71"/>
    <mergeCell ref="B72:E72"/>
    <mergeCell ref="C73:E73"/>
    <mergeCell ref="B62:E62"/>
    <mergeCell ref="C63:E63"/>
    <mergeCell ref="B64:E64"/>
    <mergeCell ref="C65:E65"/>
    <mergeCell ref="C66:E66"/>
    <mergeCell ref="C67:E67"/>
    <mergeCell ref="C56:E56"/>
    <mergeCell ref="C57:E57"/>
    <mergeCell ref="B58:E58"/>
    <mergeCell ref="C59:E59"/>
    <mergeCell ref="C60:E60"/>
    <mergeCell ref="A61:E61"/>
    <mergeCell ref="B50:E50"/>
    <mergeCell ref="C51:E51"/>
    <mergeCell ref="C52:E52"/>
    <mergeCell ref="B53:E53"/>
    <mergeCell ref="C54:E54"/>
    <mergeCell ref="B55:E55"/>
    <mergeCell ref="C44:E44"/>
    <mergeCell ref="C45:E45"/>
    <mergeCell ref="C46:E46"/>
    <mergeCell ref="C47:E47"/>
    <mergeCell ref="C48:E48"/>
    <mergeCell ref="C49:E49"/>
    <mergeCell ref="C38:E38"/>
    <mergeCell ref="C39:E39"/>
    <mergeCell ref="C40:E40"/>
    <mergeCell ref="A41:C41"/>
    <mergeCell ref="B42:E42"/>
    <mergeCell ref="C43:E43"/>
    <mergeCell ref="C32:E32"/>
    <mergeCell ref="C33:E33"/>
    <mergeCell ref="C34:E34"/>
    <mergeCell ref="C35:E35"/>
    <mergeCell ref="B36:E36"/>
    <mergeCell ref="C37:E37"/>
    <mergeCell ref="B26:E26"/>
    <mergeCell ref="C27:E27"/>
    <mergeCell ref="C28:E28"/>
    <mergeCell ref="C29:E29"/>
    <mergeCell ref="C30:E30"/>
    <mergeCell ref="C31:E31"/>
    <mergeCell ref="C20:E20"/>
    <mergeCell ref="C21:E21"/>
    <mergeCell ref="C22:E22"/>
    <mergeCell ref="C23:E23"/>
    <mergeCell ref="C24:E24"/>
    <mergeCell ref="C25:E25"/>
    <mergeCell ref="C14:E14"/>
    <mergeCell ref="C15:E15"/>
    <mergeCell ref="B16:E16"/>
    <mergeCell ref="C17:E17"/>
    <mergeCell ref="C18:E18"/>
    <mergeCell ref="C19:E19"/>
    <mergeCell ref="A8:E8"/>
    <mergeCell ref="B9:E9"/>
    <mergeCell ref="C10:E10"/>
    <mergeCell ref="C11:E11"/>
    <mergeCell ref="C12:E12"/>
    <mergeCell ref="C13:E13"/>
    <mergeCell ref="A1:Q1"/>
    <mergeCell ref="A2:Q2"/>
    <mergeCell ref="A3:Q3"/>
    <mergeCell ref="A4:Q4"/>
    <mergeCell ref="A5:Q5"/>
    <mergeCell ref="A7:C7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B56F9-EDF4-4E86-9639-9DD2EF2C8714}">
  <sheetPr>
    <pageSetUpPr fitToPage="1"/>
  </sheetPr>
  <dimension ref="A1:R90"/>
  <sheetViews>
    <sheetView workbookViewId="0">
      <selection activeCell="V15" sqref="V15"/>
    </sheetView>
  </sheetViews>
  <sheetFormatPr baseColWidth="10" defaultColWidth="9.140625" defaultRowHeight="15"/>
  <cols>
    <col min="1" max="1" width="1.7109375" customWidth="1"/>
    <col min="2" max="2" width="3.42578125" customWidth="1"/>
    <col min="3" max="3" width="30.85546875" customWidth="1"/>
    <col min="4" max="4" width="1.7109375" customWidth="1"/>
    <col min="5" max="5" width="18" customWidth="1"/>
    <col min="6" max="6" width="0.85546875" customWidth="1"/>
    <col min="7" max="7" width="13.7109375" customWidth="1"/>
    <col min="8" max="8" width="0.85546875" customWidth="1"/>
    <col min="9" max="9" width="13.7109375" customWidth="1"/>
    <col min="10" max="10" width="0.85546875" customWidth="1"/>
    <col min="11" max="11" width="13.7109375" customWidth="1"/>
    <col min="12" max="12" width="0.85546875" customWidth="1"/>
    <col min="13" max="13" width="14.5703125" customWidth="1"/>
    <col min="14" max="14" width="0.85546875" customWidth="1"/>
    <col min="15" max="15" width="13.7109375" customWidth="1"/>
    <col min="16" max="16" width="0.85546875" customWidth="1"/>
    <col min="17" max="17" width="13.5703125" customWidth="1"/>
    <col min="18" max="18" width="7" customWidth="1"/>
  </cols>
  <sheetData>
    <row r="1" spans="1:18">
      <c r="A1" s="341" t="s">
        <v>77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18">
      <c r="A2" s="341" t="s">
        <v>379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8">
      <c r="A3" s="341" t="s">
        <v>380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</row>
    <row r="4" spans="1:18">
      <c r="A4" s="341" t="s">
        <v>381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</row>
    <row r="5" spans="1:18">
      <c r="A5" s="341" t="s">
        <v>382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</row>
    <row r="6" spans="1:18">
      <c r="A6" s="342"/>
    </row>
    <row r="7" spans="1:18" s="346" customFormat="1" ht="24">
      <c r="A7" s="343" t="s">
        <v>383</v>
      </c>
      <c r="B7" s="343"/>
      <c r="C7" s="343"/>
      <c r="D7" s="344"/>
      <c r="E7" s="344"/>
      <c r="F7" s="344"/>
      <c r="G7" s="345" t="s">
        <v>384</v>
      </c>
      <c r="H7" s="344"/>
      <c r="I7" s="345" t="s">
        <v>385</v>
      </c>
      <c r="J7" s="344"/>
      <c r="K7" s="345" t="s">
        <v>10</v>
      </c>
      <c r="L7" s="344"/>
      <c r="M7" s="345" t="s">
        <v>2</v>
      </c>
      <c r="N7" s="344"/>
      <c r="O7" s="345" t="s">
        <v>386</v>
      </c>
      <c r="P7" s="344"/>
      <c r="Q7" s="345" t="s">
        <v>387</v>
      </c>
      <c r="R7" s="344"/>
    </row>
    <row r="8" spans="1:18" s="346" customFormat="1" ht="16.5" customHeight="1">
      <c r="A8" s="347" t="s">
        <v>388</v>
      </c>
      <c r="B8" s="347"/>
      <c r="C8" s="347"/>
      <c r="D8" s="347"/>
      <c r="E8" s="347"/>
      <c r="F8" s="344"/>
      <c r="G8" s="348" t="s">
        <v>389</v>
      </c>
      <c r="H8" s="344"/>
      <c r="I8" s="348" t="s">
        <v>390</v>
      </c>
      <c r="J8" s="344"/>
      <c r="K8" s="348" t="s">
        <v>391</v>
      </c>
      <c r="L8" s="344"/>
      <c r="M8" s="348" t="s">
        <v>392</v>
      </c>
      <c r="N8" s="344"/>
      <c r="O8" s="348" t="s">
        <v>393</v>
      </c>
      <c r="P8" s="344"/>
      <c r="Q8" s="348" t="s">
        <v>394</v>
      </c>
      <c r="R8" s="344"/>
    </row>
    <row r="9" spans="1:18" s="346" customFormat="1">
      <c r="A9" s="344"/>
      <c r="B9" s="343" t="s">
        <v>395</v>
      </c>
      <c r="C9" s="343"/>
      <c r="D9" s="343"/>
      <c r="E9" s="343"/>
      <c r="F9" s="344"/>
      <c r="G9" s="348" t="s">
        <v>396</v>
      </c>
      <c r="H9" s="344"/>
      <c r="I9" s="349">
        <v>-7123055</v>
      </c>
      <c r="J9" s="344"/>
      <c r="K9" s="348" t="s">
        <v>397</v>
      </c>
      <c r="L9" s="344"/>
      <c r="M9" s="348" t="s">
        <v>398</v>
      </c>
      <c r="N9" s="344"/>
      <c r="O9" s="348" t="s">
        <v>399</v>
      </c>
      <c r="P9" s="344"/>
      <c r="Q9" s="348" t="s">
        <v>400</v>
      </c>
      <c r="R9" s="344"/>
    </row>
    <row r="10" spans="1:18" s="346" customFormat="1">
      <c r="A10" s="344"/>
      <c r="B10" s="344"/>
      <c r="C10" s="350" t="s">
        <v>401</v>
      </c>
      <c r="D10" s="350"/>
      <c r="E10" s="350"/>
      <c r="F10" s="344"/>
      <c r="G10" s="348" t="s">
        <v>402</v>
      </c>
      <c r="H10" s="344"/>
      <c r="I10" s="349">
        <v>-2478130</v>
      </c>
      <c r="J10" s="344"/>
      <c r="K10" s="348" t="s">
        <v>403</v>
      </c>
      <c r="L10" s="344"/>
      <c r="M10" s="348" t="s">
        <v>403</v>
      </c>
      <c r="N10" s="344"/>
      <c r="O10" s="348" t="s">
        <v>403</v>
      </c>
      <c r="P10" s="344"/>
      <c r="Q10" s="348" t="s">
        <v>404</v>
      </c>
      <c r="R10" s="344"/>
    </row>
    <row r="11" spans="1:18" s="346" customFormat="1">
      <c r="A11" s="344"/>
      <c r="B11" s="344"/>
      <c r="C11" s="350" t="s">
        <v>405</v>
      </c>
      <c r="D11" s="350"/>
      <c r="E11" s="350"/>
      <c r="F11" s="344"/>
      <c r="G11" s="348" t="s">
        <v>406</v>
      </c>
      <c r="H11" s="344"/>
      <c r="I11" s="349">
        <v>-5914671</v>
      </c>
      <c r="J11" s="344"/>
      <c r="K11" s="348" t="s">
        <v>407</v>
      </c>
      <c r="L11" s="344"/>
      <c r="M11" s="348" t="s">
        <v>408</v>
      </c>
      <c r="N11" s="344"/>
      <c r="O11" s="348" t="s">
        <v>409</v>
      </c>
      <c r="P11" s="344"/>
      <c r="Q11" s="348" t="s">
        <v>400</v>
      </c>
      <c r="R11" s="344"/>
    </row>
    <row r="12" spans="1:18" s="346" customFormat="1">
      <c r="A12" s="344"/>
      <c r="B12" s="344"/>
      <c r="C12" s="350" t="s">
        <v>410</v>
      </c>
      <c r="D12" s="350"/>
      <c r="E12" s="350"/>
      <c r="F12" s="344"/>
      <c r="G12" s="348" t="s">
        <v>411</v>
      </c>
      <c r="H12" s="344"/>
      <c r="I12" s="348" t="s">
        <v>412</v>
      </c>
      <c r="J12" s="344"/>
      <c r="K12" s="348" t="s">
        <v>413</v>
      </c>
      <c r="L12" s="344"/>
      <c r="M12" s="348" t="s">
        <v>413</v>
      </c>
      <c r="N12" s="344"/>
      <c r="O12" s="348" t="s">
        <v>414</v>
      </c>
      <c r="P12" s="344"/>
      <c r="Q12" s="348" t="s">
        <v>404</v>
      </c>
      <c r="R12" s="344"/>
    </row>
    <row r="13" spans="1:18" s="346" customFormat="1">
      <c r="A13" s="344"/>
      <c r="B13" s="343" t="s">
        <v>415</v>
      </c>
      <c r="C13" s="343"/>
      <c r="D13" s="343"/>
      <c r="E13" s="343"/>
      <c r="F13" s="344"/>
      <c r="G13" s="348" t="s">
        <v>416</v>
      </c>
      <c r="H13" s="344"/>
      <c r="I13" s="348" t="s">
        <v>417</v>
      </c>
      <c r="J13" s="344"/>
      <c r="K13" s="348" t="s">
        <v>418</v>
      </c>
      <c r="L13" s="344"/>
      <c r="M13" s="348" t="s">
        <v>419</v>
      </c>
      <c r="N13" s="344"/>
      <c r="O13" s="348" t="s">
        <v>420</v>
      </c>
      <c r="P13" s="344"/>
      <c r="Q13" s="348" t="s">
        <v>421</v>
      </c>
      <c r="R13" s="344"/>
    </row>
    <row r="14" spans="1:18" s="346" customFormat="1">
      <c r="A14" s="344"/>
      <c r="B14" s="344"/>
      <c r="C14" s="350" t="s">
        <v>422</v>
      </c>
      <c r="D14" s="350"/>
      <c r="E14" s="350"/>
      <c r="F14" s="344"/>
      <c r="G14" s="348" t="s">
        <v>423</v>
      </c>
      <c r="H14" s="344"/>
      <c r="I14" s="348" t="s">
        <v>424</v>
      </c>
      <c r="J14" s="344"/>
      <c r="K14" s="348" t="s">
        <v>425</v>
      </c>
      <c r="L14" s="344"/>
      <c r="M14" s="348" t="s">
        <v>426</v>
      </c>
      <c r="N14" s="344"/>
      <c r="O14" s="348" t="s">
        <v>427</v>
      </c>
      <c r="P14" s="344"/>
      <c r="Q14" s="348" t="s">
        <v>428</v>
      </c>
      <c r="R14" s="344"/>
    </row>
    <row r="15" spans="1:18" s="346" customFormat="1">
      <c r="A15" s="344"/>
      <c r="B15" s="344"/>
      <c r="C15" s="350" t="s">
        <v>429</v>
      </c>
      <c r="D15" s="350"/>
      <c r="E15" s="350"/>
      <c r="F15" s="344"/>
      <c r="G15" s="348" t="s">
        <v>430</v>
      </c>
      <c r="H15" s="344"/>
      <c r="I15" s="349">
        <v>-250413494</v>
      </c>
      <c r="J15" s="344"/>
      <c r="K15" s="348" t="s">
        <v>431</v>
      </c>
      <c r="L15" s="344"/>
      <c r="M15" s="348" t="s">
        <v>432</v>
      </c>
      <c r="N15" s="344"/>
      <c r="O15" s="348" t="s">
        <v>433</v>
      </c>
      <c r="P15" s="344"/>
      <c r="Q15" s="348" t="s">
        <v>434</v>
      </c>
      <c r="R15" s="344"/>
    </row>
    <row r="16" spans="1:18" s="346" customFormat="1" ht="22.5" customHeight="1">
      <c r="A16" s="344"/>
      <c r="B16" s="344"/>
      <c r="C16" s="350" t="s">
        <v>435</v>
      </c>
      <c r="D16" s="350"/>
      <c r="E16" s="350"/>
      <c r="F16" s="344"/>
      <c r="G16" s="348" t="s">
        <v>436</v>
      </c>
      <c r="H16" s="344"/>
      <c r="I16" s="348" t="s">
        <v>437</v>
      </c>
      <c r="J16" s="344"/>
      <c r="K16" s="348" t="s">
        <v>438</v>
      </c>
      <c r="L16" s="344"/>
      <c r="M16" s="348" t="s">
        <v>439</v>
      </c>
      <c r="N16" s="344"/>
      <c r="O16" s="348" t="s">
        <v>440</v>
      </c>
      <c r="P16" s="344"/>
      <c r="Q16" s="348" t="s">
        <v>441</v>
      </c>
      <c r="R16" s="344"/>
    </row>
    <row r="17" spans="1:18" s="346" customFormat="1">
      <c r="A17" s="344"/>
      <c r="B17" s="344"/>
      <c r="C17" s="350" t="s">
        <v>442</v>
      </c>
      <c r="D17" s="350"/>
      <c r="E17" s="350"/>
      <c r="F17" s="344"/>
      <c r="G17" s="348" t="s">
        <v>443</v>
      </c>
      <c r="H17" s="344"/>
      <c r="I17" s="348" t="s">
        <v>444</v>
      </c>
      <c r="J17" s="344"/>
      <c r="K17" s="348" t="s">
        <v>445</v>
      </c>
      <c r="L17" s="344"/>
      <c r="M17" s="348" t="s">
        <v>446</v>
      </c>
      <c r="N17" s="344"/>
      <c r="O17" s="348" t="s">
        <v>447</v>
      </c>
      <c r="P17" s="344"/>
      <c r="Q17" s="348" t="s">
        <v>448</v>
      </c>
      <c r="R17" s="344"/>
    </row>
    <row r="18" spans="1:18" s="346" customFormat="1">
      <c r="A18" s="344"/>
      <c r="B18" s="344"/>
      <c r="C18" s="350" t="s">
        <v>449</v>
      </c>
      <c r="D18" s="350"/>
      <c r="E18" s="350"/>
      <c r="F18" s="344"/>
      <c r="G18" s="348" t="s">
        <v>450</v>
      </c>
      <c r="H18" s="344"/>
      <c r="I18" s="348" t="s">
        <v>451</v>
      </c>
      <c r="J18" s="344"/>
      <c r="K18" s="348" t="s">
        <v>452</v>
      </c>
      <c r="L18" s="344"/>
      <c r="M18" s="348" t="s">
        <v>453</v>
      </c>
      <c r="N18" s="344"/>
      <c r="O18" s="348" t="s">
        <v>454</v>
      </c>
      <c r="P18" s="344"/>
      <c r="Q18" s="348" t="s">
        <v>455</v>
      </c>
      <c r="R18" s="344"/>
    </row>
    <row r="19" spans="1:18" s="346" customFormat="1">
      <c r="A19" s="344"/>
      <c r="B19" s="344"/>
      <c r="C19" s="350" t="s">
        <v>456</v>
      </c>
      <c r="D19" s="350"/>
      <c r="E19" s="350"/>
      <c r="F19" s="344"/>
      <c r="G19" s="348" t="s">
        <v>457</v>
      </c>
      <c r="H19" s="344"/>
      <c r="I19" s="348" t="s">
        <v>458</v>
      </c>
      <c r="J19" s="344"/>
      <c r="K19" s="348" t="s">
        <v>459</v>
      </c>
      <c r="L19" s="344"/>
      <c r="M19" s="348" t="s">
        <v>459</v>
      </c>
      <c r="N19" s="344"/>
      <c r="O19" s="348" t="s">
        <v>460</v>
      </c>
      <c r="P19" s="344"/>
      <c r="Q19" s="348" t="s">
        <v>404</v>
      </c>
      <c r="R19" s="344"/>
    </row>
    <row r="20" spans="1:18" s="346" customFormat="1">
      <c r="A20" s="344"/>
      <c r="B20" s="344"/>
      <c r="C20" s="350" t="s">
        <v>461</v>
      </c>
      <c r="D20" s="350"/>
      <c r="E20" s="350"/>
      <c r="F20" s="344"/>
      <c r="G20" s="348" t="s">
        <v>462</v>
      </c>
      <c r="H20" s="344"/>
      <c r="I20" s="348" t="s">
        <v>463</v>
      </c>
      <c r="J20" s="344"/>
      <c r="K20" s="348" t="s">
        <v>464</v>
      </c>
      <c r="L20" s="344"/>
      <c r="M20" s="348" t="s">
        <v>465</v>
      </c>
      <c r="N20" s="344"/>
      <c r="O20" s="348" t="s">
        <v>466</v>
      </c>
      <c r="P20" s="344"/>
      <c r="Q20" s="348" t="s">
        <v>467</v>
      </c>
      <c r="R20" s="344"/>
    </row>
    <row r="21" spans="1:18" s="346" customFormat="1">
      <c r="A21" s="344"/>
      <c r="B21" s="344"/>
      <c r="C21" s="350" t="s">
        <v>468</v>
      </c>
      <c r="D21" s="350"/>
      <c r="E21" s="350"/>
      <c r="F21" s="344"/>
      <c r="G21" s="348" t="s">
        <v>469</v>
      </c>
      <c r="H21" s="344"/>
      <c r="I21" s="348" t="s">
        <v>470</v>
      </c>
      <c r="J21" s="344"/>
      <c r="K21" s="348" t="s">
        <v>471</v>
      </c>
      <c r="L21" s="344"/>
      <c r="M21" s="348" t="s">
        <v>472</v>
      </c>
      <c r="N21" s="344"/>
      <c r="O21" s="348" t="s">
        <v>473</v>
      </c>
      <c r="P21" s="344"/>
      <c r="Q21" s="348" t="s">
        <v>474</v>
      </c>
      <c r="R21" s="344"/>
    </row>
    <row r="22" spans="1:18" s="346" customFormat="1">
      <c r="A22" s="344"/>
      <c r="B22" s="344"/>
      <c r="C22" s="350" t="s">
        <v>475</v>
      </c>
      <c r="D22" s="350"/>
      <c r="E22" s="350"/>
      <c r="F22" s="344"/>
      <c r="G22" s="348" t="s">
        <v>476</v>
      </c>
      <c r="H22" s="344"/>
      <c r="I22" s="348" t="s">
        <v>477</v>
      </c>
      <c r="J22" s="344"/>
      <c r="K22" s="348" t="s">
        <v>478</v>
      </c>
      <c r="L22" s="344"/>
      <c r="M22" s="348" t="s">
        <v>479</v>
      </c>
      <c r="N22" s="344"/>
      <c r="O22" s="348" t="s">
        <v>480</v>
      </c>
      <c r="P22" s="344"/>
      <c r="Q22" s="348" t="s">
        <v>481</v>
      </c>
      <c r="R22" s="344"/>
    </row>
    <row r="23" spans="1:18" s="346" customFormat="1">
      <c r="A23" s="344"/>
      <c r="B23" s="344"/>
      <c r="C23" s="350" t="s">
        <v>482</v>
      </c>
      <c r="D23" s="350"/>
      <c r="E23" s="350"/>
      <c r="F23" s="344"/>
      <c r="G23" s="348" t="s">
        <v>483</v>
      </c>
      <c r="H23" s="344"/>
      <c r="I23" s="348" t="s">
        <v>484</v>
      </c>
      <c r="J23" s="344"/>
      <c r="K23" s="348" t="s">
        <v>485</v>
      </c>
      <c r="L23" s="344"/>
      <c r="M23" s="348" t="s">
        <v>486</v>
      </c>
      <c r="N23" s="344"/>
      <c r="O23" s="348" t="s">
        <v>487</v>
      </c>
      <c r="P23" s="344"/>
      <c r="Q23" s="348" t="s">
        <v>488</v>
      </c>
      <c r="R23" s="344"/>
    </row>
    <row r="24" spans="1:18" s="346" customFormat="1">
      <c r="A24" s="344"/>
      <c r="B24" s="344"/>
      <c r="C24" s="350" t="s">
        <v>489</v>
      </c>
      <c r="D24" s="350"/>
      <c r="E24" s="350"/>
      <c r="F24" s="344"/>
      <c r="G24" s="348" t="s">
        <v>490</v>
      </c>
      <c r="H24" s="344"/>
      <c r="I24" s="348" t="s">
        <v>491</v>
      </c>
      <c r="J24" s="344"/>
      <c r="K24" s="348" t="s">
        <v>492</v>
      </c>
      <c r="L24" s="344"/>
      <c r="M24" s="348" t="s">
        <v>493</v>
      </c>
      <c r="N24" s="344"/>
      <c r="O24" s="348" t="s">
        <v>494</v>
      </c>
      <c r="P24" s="344"/>
      <c r="Q24" s="348" t="s">
        <v>495</v>
      </c>
      <c r="R24" s="344"/>
    </row>
    <row r="25" spans="1:18" s="346" customFormat="1">
      <c r="A25" s="344"/>
      <c r="B25" s="343" t="s">
        <v>496</v>
      </c>
      <c r="C25" s="343"/>
      <c r="D25" s="343"/>
      <c r="E25" s="343"/>
      <c r="F25" s="344"/>
      <c r="G25" s="348" t="s">
        <v>497</v>
      </c>
      <c r="H25" s="344"/>
      <c r="I25" s="348" t="s">
        <v>498</v>
      </c>
      <c r="J25" s="344"/>
      <c r="K25" s="348" t="s">
        <v>499</v>
      </c>
      <c r="L25" s="344"/>
      <c r="M25" s="348" t="s">
        <v>500</v>
      </c>
      <c r="N25" s="344"/>
      <c r="O25" s="348" t="s">
        <v>501</v>
      </c>
      <c r="P25" s="344"/>
      <c r="Q25" s="348" t="s">
        <v>502</v>
      </c>
      <c r="R25" s="344"/>
    </row>
    <row r="26" spans="1:18" s="346" customFormat="1">
      <c r="A26" s="344"/>
      <c r="B26" s="344"/>
      <c r="C26" s="350" t="s">
        <v>503</v>
      </c>
      <c r="D26" s="350"/>
      <c r="E26" s="350"/>
      <c r="F26" s="344"/>
      <c r="G26" s="348" t="s">
        <v>504</v>
      </c>
      <c r="H26" s="344"/>
      <c r="I26" s="348" t="s">
        <v>505</v>
      </c>
      <c r="J26" s="344"/>
      <c r="K26" s="348" t="s">
        <v>506</v>
      </c>
      <c r="L26" s="344"/>
      <c r="M26" s="348" t="s">
        <v>506</v>
      </c>
      <c r="N26" s="344"/>
      <c r="O26" s="348" t="s">
        <v>507</v>
      </c>
      <c r="P26" s="344"/>
      <c r="Q26" s="348" t="s">
        <v>404</v>
      </c>
      <c r="R26" s="344"/>
    </row>
    <row r="27" spans="1:18" s="346" customFormat="1">
      <c r="A27" s="344"/>
      <c r="B27" s="344"/>
      <c r="C27" s="350" t="s">
        <v>508</v>
      </c>
      <c r="D27" s="350"/>
      <c r="E27" s="350"/>
      <c r="F27" s="344"/>
      <c r="G27" s="348" t="s">
        <v>509</v>
      </c>
      <c r="H27" s="344"/>
      <c r="I27" s="348" t="s">
        <v>510</v>
      </c>
      <c r="J27" s="344"/>
      <c r="K27" s="348" t="s">
        <v>511</v>
      </c>
      <c r="L27" s="344"/>
      <c r="M27" s="348" t="s">
        <v>511</v>
      </c>
      <c r="N27" s="344"/>
      <c r="O27" s="348" t="s">
        <v>512</v>
      </c>
      <c r="P27" s="344"/>
      <c r="Q27" s="348" t="s">
        <v>404</v>
      </c>
      <c r="R27" s="344"/>
    </row>
    <row r="28" spans="1:18" s="346" customFormat="1">
      <c r="A28" s="344"/>
      <c r="B28" s="344"/>
      <c r="C28" s="350" t="s">
        <v>513</v>
      </c>
      <c r="D28" s="350"/>
      <c r="E28" s="350"/>
      <c r="F28" s="344"/>
      <c r="G28" s="348" t="s">
        <v>514</v>
      </c>
      <c r="H28" s="344"/>
      <c r="I28" s="348" t="s">
        <v>515</v>
      </c>
      <c r="J28" s="344"/>
      <c r="K28" s="348" t="s">
        <v>516</v>
      </c>
      <c r="L28" s="344"/>
      <c r="M28" s="348" t="s">
        <v>516</v>
      </c>
      <c r="N28" s="344"/>
      <c r="O28" s="348" t="s">
        <v>517</v>
      </c>
      <c r="P28" s="344"/>
      <c r="Q28" s="348" t="s">
        <v>404</v>
      </c>
      <c r="R28" s="344"/>
    </row>
    <row r="29" spans="1:18" s="346" customFormat="1">
      <c r="A29" s="344"/>
      <c r="B29" s="344"/>
      <c r="C29" s="350" t="s">
        <v>518</v>
      </c>
      <c r="D29" s="350"/>
      <c r="E29" s="350"/>
      <c r="F29" s="344"/>
      <c r="G29" s="348" t="s">
        <v>519</v>
      </c>
      <c r="H29" s="344"/>
      <c r="I29" s="349">
        <v>-358481</v>
      </c>
      <c r="J29" s="344"/>
      <c r="K29" s="348" t="s">
        <v>520</v>
      </c>
      <c r="L29" s="344"/>
      <c r="M29" s="348" t="s">
        <v>520</v>
      </c>
      <c r="N29" s="344"/>
      <c r="O29" s="348" t="s">
        <v>521</v>
      </c>
      <c r="P29" s="344"/>
      <c r="Q29" s="348" t="s">
        <v>404</v>
      </c>
      <c r="R29" s="344"/>
    </row>
    <row r="30" spans="1:18" s="346" customFormat="1">
      <c r="A30" s="344"/>
      <c r="B30" s="344"/>
      <c r="C30" s="350" t="s">
        <v>522</v>
      </c>
      <c r="D30" s="350"/>
      <c r="E30" s="350"/>
      <c r="F30" s="344"/>
      <c r="G30" s="348" t="s">
        <v>523</v>
      </c>
      <c r="H30" s="344"/>
      <c r="I30" s="349">
        <v>-8912699</v>
      </c>
      <c r="J30" s="344"/>
      <c r="K30" s="348" t="s">
        <v>404</v>
      </c>
      <c r="L30" s="344"/>
      <c r="M30" s="348" t="s">
        <v>404</v>
      </c>
      <c r="N30" s="344"/>
      <c r="O30" s="348" t="s">
        <v>404</v>
      </c>
      <c r="P30" s="344"/>
      <c r="Q30" s="348" t="s">
        <v>404</v>
      </c>
      <c r="R30" s="344"/>
    </row>
    <row r="31" spans="1:18" s="346" customFormat="1">
      <c r="A31" s="344"/>
      <c r="B31" s="344"/>
      <c r="C31" s="350" t="s">
        <v>524</v>
      </c>
      <c r="D31" s="350"/>
      <c r="E31" s="350"/>
      <c r="F31" s="344"/>
      <c r="G31" s="348" t="s">
        <v>525</v>
      </c>
      <c r="H31" s="344"/>
      <c r="I31" s="348" t="s">
        <v>526</v>
      </c>
      <c r="J31" s="344"/>
      <c r="K31" s="348" t="s">
        <v>527</v>
      </c>
      <c r="L31" s="344"/>
      <c r="M31" s="348" t="s">
        <v>527</v>
      </c>
      <c r="N31" s="344"/>
      <c r="O31" s="348" t="s">
        <v>528</v>
      </c>
      <c r="P31" s="344"/>
      <c r="Q31" s="348" t="s">
        <v>404</v>
      </c>
      <c r="R31" s="344"/>
    </row>
    <row r="32" spans="1:18" s="346" customFormat="1">
      <c r="A32" s="344"/>
      <c r="B32" s="344"/>
      <c r="C32" s="350" t="s">
        <v>529</v>
      </c>
      <c r="D32" s="350"/>
      <c r="E32" s="350"/>
      <c r="F32" s="344"/>
      <c r="G32" s="348" t="s">
        <v>530</v>
      </c>
      <c r="H32" s="344"/>
      <c r="I32" s="348" t="s">
        <v>531</v>
      </c>
      <c r="J32" s="344"/>
      <c r="K32" s="348" t="s">
        <v>532</v>
      </c>
      <c r="L32" s="344"/>
      <c r="M32" s="348" t="s">
        <v>532</v>
      </c>
      <c r="N32" s="344"/>
      <c r="O32" s="348" t="s">
        <v>533</v>
      </c>
      <c r="P32" s="344"/>
      <c r="Q32" s="348" t="s">
        <v>404</v>
      </c>
      <c r="R32" s="344"/>
    </row>
    <row r="33" spans="1:18" s="346" customFormat="1">
      <c r="A33" s="344"/>
      <c r="B33" s="344"/>
      <c r="C33" s="350" t="s">
        <v>534</v>
      </c>
      <c r="D33" s="350"/>
      <c r="E33" s="350"/>
      <c r="F33" s="344"/>
      <c r="G33" s="348" t="s">
        <v>535</v>
      </c>
      <c r="H33" s="344"/>
      <c r="I33" s="348" t="s">
        <v>536</v>
      </c>
      <c r="J33" s="344"/>
      <c r="K33" s="348" t="s">
        <v>537</v>
      </c>
      <c r="L33" s="344"/>
      <c r="M33" s="348" t="s">
        <v>537</v>
      </c>
      <c r="N33" s="344"/>
      <c r="O33" s="348" t="s">
        <v>538</v>
      </c>
      <c r="P33" s="344"/>
      <c r="Q33" s="348" t="s">
        <v>404</v>
      </c>
      <c r="R33" s="344"/>
    </row>
    <row r="34" spans="1:18" s="346" customFormat="1">
      <c r="A34" s="344"/>
      <c r="B34" s="344"/>
      <c r="C34" s="350" t="s">
        <v>539</v>
      </c>
      <c r="D34" s="350"/>
      <c r="E34" s="350"/>
      <c r="F34" s="344"/>
      <c r="G34" s="348" t="s">
        <v>540</v>
      </c>
      <c r="H34" s="344"/>
      <c r="I34" s="348" t="s">
        <v>541</v>
      </c>
      <c r="J34" s="344"/>
      <c r="K34" s="348" t="s">
        <v>542</v>
      </c>
      <c r="L34" s="344"/>
      <c r="M34" s="348" t="s">
        <v>542</v>
      </c>
      <c r="N34" s="344"/>
      <c r="O34" s="348" t="s">
        <v>543</v>
      </c>
      <c r="P34" s="344"/>
      <c r="Q34" s="348" t="s">
        <v>404</v>
      </c>
      <c r="R34" s="344"/>
    </row>
    <row r="35" spans="1:18" s="346" customFormat="1">
      <c r="A35" s="344"/>
      <c r="B35" s="344"/>
      <c r="C35" s="350" t="s">
        <v>544</v>
      </c>
      <c r="D35" s="350"/>
      <c r="E35" s="350"/>
      <c r="F35" s="344"/>
      <c r="G35" s="348" t="s">
        <v>545</v>
      </c>
      <c r="H35" s="344"/>
      <c r="I35" s="348" t="s">
        <v>546</v>
      </c>
      <c r="J35" s="344"/>
      <c r="K35" s="348" t="s">
        <v>547</v>
      </c>
      <c r="L35" s="344"/>
      <c r="M35" s="348" t="s">
        <v>547</v>
      </c>
      <c r="N35" s="344"/>
      <c r="O35" s="348" t="s">
        <v>548</v>
      </c>
      <c r="P35" s="344"/>
      <c r="Q35" s="348" t="s">
        <v>404</v>
      </c>
      <c r="R35" s="344"/>
    </row>
    <row r="36" spans="1:18" s="346" customFormat="1">
      <c r="A36" s="344"/>
      <c r="B36" s="344"/>
      <c r="C36" s="350" t="s">
        <v>549</v>
      </c>
      <c r="D36" s="350"/>
      <c r="E36" s="350"/>
      <c r="F36" s="344"/>
      <c r="G36" s="348" t="s">
        <v>550</v>
      </c>
      <c r="H36" s="344"/>
      <c r="I36" s="348" t="s">
        <v>551</v>
      </c>
      <c r="J36" s="344"/>
      <c r="K36" s="348" t="s">
        <v>552</v>
      </c>
      <c r="L36" s="344"/>
      <c r="M36" s="348" t="s">
        <v>552</v>
      </c>
      <c r="N36" s="344"/>
      <c r="O36" s="348" t="s">
        <v>553</v>
      </c>
      <c r="P36" s="344"/>
      <c r="Q36" s="348" t="s">
        <v>404</v>
      </c>
      <c r="R36" s="344"/>
    </row>
    <row r="37" spans="1:18" s="346" customFormat="1" ht="22.5" customHeight="1">
      <c r="A37" s="344"/>
      <c r="B37" s="344"/>
      <c r="C37" s="350" t="s">
        <v>554</v>
      </c>
      <c r="D37" s="350"/>
      <c r="E37" s="350"/>
      <c r="F37" s="344"/>
      <c r="G37" s="348" t="s">
        <v>555</v>
      </c>
      <c r="H37" s="344"/>
      <c r="I37" s="348" t="s">
        <v>556</v>
      </c>
      <c r="J37" s="344"/>
      <c r="K37" s="348" t="s">
        <v>557</v>
      </c>
      <c r="L37" s="344"/>
      <c r="M37" s="348" t="s">
        <v>558</v>
      </c>
      <c r="N37" s="344"/>
      <c r="O37" s="348" t="s">
        <v>559</v>
      </c>
      <c r="P37" s="344"/>
      <c r="Q37" s="348" t="s">
        <v>560</v>
      </c>
      <c r="R37" s="344"/>
    </row>
    <row r="38" spans="1:18" s="346" customFormat="1" ht="22.5" customHeight="1">
      <c r="A38" s="344"/>
      <c r="B38" s="344"/>
      <c r="C38" s="350" t="s">
        <v>561</v>
      </c>
      <c r="D38" s="350"/>
      <c r="E38" s="350"/>
      <c r="F38" s="344"/>
      <c r="G38" s="348" t="s">
        <v>562</v>
      </c>
      <c r="H38" s="344"/>
      <c r="I38" s="349">
        <v>-2114986</v>
      </c>
      <c r="J38" s="344"/>
      <c r="K38" s="348" t="s">
        <v>563</v>
      </c>
      <c r="L38" s="344"/>
      <c r="M38" s="348" t="s">
        <v>564</v>
      </c>
      <c r="N38" s="344"/>
      <c r="O38" s="348" t="s">
        <v>565</v>
      </c>
      <c r="P38" s="344"/>
      <c r="Q38" s="348" t="s">
        <v>566</v>
      </c>
      <c r="R38" s="344"/>
    </row>
    <row r="39" spans="1:18" s="346" customFormat="1">
      <c r="A39" s="344"/>
      <c r="B39" s="344"/>
      <c r="C39" s="350" t="s">
        <v>567</v>
      </c>
      <c r="D39" s="350"/>
      <c r="E39" s="350"/>
      <c r="F39" s="344"/>
      <c r="G39" s="348" t="s">
        <v>568</v>
      </c>
      <c r="H39" s="344"/>
      <c r="I39" s="349">
        <v>-6916327</v>
      </c>
      <c r="J39" s="344"/>
      <c r="K39" s="348" t="s">
        <v>569</v>
      </c>
      <c r="L39" s="344"/>
      <c r="M39" s="348" t="s">
        <v>570</v>
      </c>
      <c r="N39" s="344"/>
      <c r="O39" s="348" t="s">
        <v>571</v>
      </c>
      <c r="P39" s="344"/>
      <c r="Q39" s="348" t="s">
        <v>572</v>
      </c>
      <c r="R39" s="344"/>
    </row>
    <row r="40" spans="1:18" s="346" customFormat="1">
      <c r="A40" s="344"/>
      <c r="B40" s="344"/>
      <c r="C40" s="350" t="s">
        <v>573</v>
      </c>
      <c r="D40" s="350"/>
      <c r="E40" s="350"/>
      <c r="F40" s="344"/>
      <c r="G40" s="348" t="s">
        <v>574</v>
      </c>
      <c r="H40" s="344"/>
      <c r="I40" s="349">
        <v>-374471</v>
      </c>
      <c r="J40" s="344"/>
      <c r="K40" s="348" t="s">
        <v>575</v>
      </c>
      <c r="L40" s="344"/>
      <c r="M40" s="348" t="s">
        <v>575</v>
      </c>
      <c r="N40" s="344"/>
      <c r="O40" s="348" t="s">
        <v>576</v>
      </c>
      <c r="P40" s="344"/>
      <c r="Q40" s="348" t="s">
        <v>404</v>
      </c>
      <c r="R40" s="344"/>
    </row>
    <row r="41" spans="1:18" s="346" customFormat="1" ht="24">
      <c r="A41" s="343" t="s">
        <v>383</v>
      </c>
      <c r="B41" s="343"/>
      <c r="C41" s="343"/>
      <c r="D41" s="344"/>
      <c r="E41" s="344"/>
      <c r="F41" s="344"/>
      <c r="G41" s="345" t="s">
        <v>384</v>
      </c>
      <c r="H41" s="344"/>
      <c r="I41" s="345" t="s">
        <v>385</v>
      </c>
      <c r="J41" s="344"/>
      <c r="K41" s="345" t="s">
        <v>10</v>
      </c>
      <c r="L41" s="344"/>
      <c r="M41" s="345" t="s">
        <v>2</v>
      </c>
      <c r="N41" s="344"/>
      <c r="O41" s="345" t="s">
        <v>386</v>
      </c>
      <c r="P41" s="344"/>
      <c r="Q41" s="345" t="s">
        <v>387</v>
      </c>
      <c r="R41" s="344"/>
    </row>
    <row r="42" spans="1:18" s="346" customFormat="1">
      <c r="A42" s="344"/>
      <c r="B42" s="344"/>
      <c r="C42" s="350" t="s">
        <v>577</v>
      </c>
      <c r="D42" s="350"/>
      <c r="E42" s="350"/>
      <c r="F42" s="344"/>
      <c r="G42" s="348" t="s">
        <v>578</v>
      </c>
      <c r="H42" s="344"/>
      <c r="I42" s="349">
        <v>-21024918</v>
      </c>
      <c r="J42" s="344"/>
      <c r="K42" s="348" t="s">
        <v>579</v>
      </c>
      <c r="L42" s="344"/>
      <c r="M42" s="348" t="s">
        <v>579</v>
      </c>
      <c r="N42" s="344"/>
      <c r="O42" s="348" t="s">
        <v>580</v>
      </c>
      <c r="P42" s="344"/>
      <c r="Q42" s="348" t="s">
        <v>404</v>
      </c>
      <c r="R42" s="344"/>
    </row>
    <row r="43" spans="1:18" s="346" customFormat="1">
      <c r="A43" s="344"/>
      <c r="B43" s="344"/>
      <c r="C43" s="350" t="s">
        <v>581</v>
      </c>
      <c r="D43" s="350"/>
      <c r="E43" s="350"/>
      <c r="F43" s="344"/>
      <c r="G43" s="348" t="s">
        <v>582</v>
      </c>
      <c r="H43" s="344"/>
      <c r="I43" s="349">
        <v>-119080</v>
      </c>
      <c r="J43" s="344"/>
      <c r="K43" s="348" t="s">
        <v>583</v>
      </c>
      <c r="L43" s="344"/>
      <c r="M43" s="348" t="s">
        <v>583</v>
      </c>
      <c r="N43" s="344"/>
      <c r="O43" s="348" t="s">
        <v>584</v>
      </c>
      <c r="P43" s="344"/>
      <c r="Q43" s="348" t="s">
        <v>404</v>
      </c>
      <c r="R43" s="344"/>
    </row>
    <row r="44" spans="1:18" s="346" customFormat="1">
      <c r="A44" s="344"/>
      <c r="B44" s="344"/>
      <c r="C44" s="350" t="s">
        <v>585</v>
      </c>
      <c r="D44" s="350"/>
      <c r="E44" s="350"/>
      <c r="F44" s="344"/>
      <c r="G44" s="348" t="s">
        <v>586</v>
      </c>
      <c r="H44" s="344"/>
      <c r="I44" s="348">
        <v>-12</v>
      </c>
      <c r="J44" s="344"/>
      <c r="K44" s="348" t="s">
        <v>587</v>
      </c>
      <c r="L44" s="344"/>
      <c r="M44" s="348" t="s">
        <v>587</v>
      </c>
      <c r="N44" s="344"/>
      <c r="O44" s="348" t="s">
        <v>587</v>
      </c>
      <c r="P44" s="344"/>
      <c r="Q44" s="348" t="s">
        <v>404</v>
      </c>
      <c r="R44" s="344"/>
    </row>
    <row r="45" spans="1:18" s="346" customFormat="1" ht="22.5" customHeight="1">
      <c r="A45" s="344"/>
      <c r="B45" s="344"/>
      <c r="C45" s="350" t="s">
        <v>588</v>
      </c>
      <c r="D45" s="350"/>
      <c r="E45" s="350"/>
      <c r="F45" s="344"/>
      <c r="G45" s="348" t="s">
        <v>589</v>
      </c>
      <c r="H45" s="344"/>
      <c r="I45" s="348" t="s">
        <v>590</v>
      </c>
      <c r="J45" s="344"/>
      <c r="K45" s="348" t="s">
        <v>591</v>
      </c>
      <c r="L45" s="344"/>
      <c r="M45" s="348" t="s">
        <v>591</v>
      </c>
      <c r="N45" s="344"/>
      <c r="O45" s="348" t="s">
        <v>592</v>
      </c>
      <c r="P45" s="344"/>
      <c r="Q45" s="348" t="s">
        <v>404</v>
      </c>
      <c r="R45" s="344"/>
    </row>
    <row r="46" spans="1:18" s="346" customFormat="1" ht="22.5" customHeight="1">
      <c r="A46" s="344"/>
      <c r="B46" s="344"/>
      <c r="C46" s="350" t="s">
        <v>593</v>
      </c>
      <c r="D46" s="350"/>
      <c r="E46" s="350"/>
      <c r="F46" s="344"/>
      <c r="G46" s="348" t="s">
        <v>594</v>
      </c>
      <c r="H46" s="344"/>
      <c r="I46" s="349">
        <v>-5149427</v>
      </c>
      <c r="J46" s="344"/>
      <c r="K46" s="348" t="s">
        <v>595</v>
      </c>
      <c r="L46" s="344"/>
      <c r="M46" s="348" t="s">
        <v>595</v>
      </c>
      <c r="N46" s="344"/>
      <c r="O46" s="348" t="s">
        <v>596</v>
      </c>
      <c r="P46" s="344"/>
      <c r="Q46" s="348" t="s">
        <v>404</v>
      </c>
      <c r="R46" s="344"/>
    </row>
    <row r="47" spans="1:18" s="346" customFormat="1">
      <c r="A47" s="344"/>
      <c r="B47" s="344"/>
      <c r="C47" s="350" t="s">
        <v>597</v>
      </c>
      <c r="D47" s="350"/>
      <c r="E47" s="350"/>
      <c r="F47" s="344"/>
      <c r="G47" s="348" t="s">
        <v>404</v>
      </c>
      <c r="H47" s="344"/>
      <c r="I47" s="348" t="s">
        <v>598</v>
      </c>
      <c r="J47" s="344"/>
      <c r="K47" s="348" t="s">
        <v>598</v>
      </c>
      <c r="L47" s="344"/>
      <c r="M47" s="348" t="s">
        <v>599</v>
      </c>
      <c r="N47" s="344"/>
      <c r="O47" s="348" t="s">
        <v>600</v>
      </c>
      <c r="P47" s="344"/>
      <c r="Q47" s="348" t="s">
        <v>601</v>
      </c>
      <c r="R47" s="344"/>
    </row>
    <row r="48" spans="1:18" s="346" customFormat="1">
      <c r="A48" s="344"/>
      <c r="B48" s="344"/>
      <c r="C48" s="350" t="s">
        <v>602</v>
      </c>
      <c r="D48" s="350"/>
      <c r="E48" s="350"/>
      <c r="F48" s="344"/>
      <c r="G48" s="348" t="s">
        <v>603</v>
      </c>
      <c r="H48" s="344"/>
      <c r="I48" s="348" t="s">
        <v>604</v>
      </c>
      <c r="J48" s="344"/>
      <c r="K48" s="348" t="s">
        <v>605</v>
      </c>
      <c r="L48" s="344"/>
      <c r="M48" s="348" t="s">
        <v>605</v>
      </c>
      <c r="N48" s="344"/>
      <c r="O48" s="348" t="s">
        <v>606</v>
      </c>
      <c r="P48" s="344"/>
      <c r="Q48" s="348" t="s">
        <v>404</v>
      </c>
      <c r="R48" s="344"/>
    </row>
    <row r="49" spans="1:18" s="346" customFormat="1">
      <c r="A49" s="344"/>
      <c r="B49" s="343" t="s">
        <v>607</v>
      </c>
      <c r="C49" s="343"/>
      <c r="D49" s="343"/>
      <c r="E49" s="343"/>
      <c r="F49" s="344"/>
      <c r="G49" s="348" t="s">
        <v>608</v>
      </c>
      <c r="H49" s="344"/>
      <c r="I49" s="348" t="s">
        <v>609</v>
      </c>
      <c r="J49" s="344"/>
      <c r="K49" s="348" t="s">
        <v>610</v>
      </c>
      <c r="L49" s="344"/>
      <c r="M49" s="348" t="s">
        <v>611</v>
      </c>
      <c r="N49" s="344"/>
      <c r="O49" s="348" t="s">
        <v>612</v>
      </c>
      <c r="P49" s="344"/>
      <c r="Q49" s="348" t="s">
        <v>613</v>
      </c>
      <c r="R49" s="344"/>
    </row>
    <row r="50" spans="1:18" s="346" customFormat="1">
      <c r="A50" s="344"/>
      <c r="B50" s="344"/>
      <c r="C50" s="350" t="s">
        <v>614</v>
      </c>
      <c r="D50" s="350"/>
      <c r="E50" s="350"/>
      <c r="F50" s="344"/>
      <c r="G50" s="348" t="s">
        <v>615</v>
      </c>
      <c r="H50" s="344"/>
      <c r="I50" s="348" t="s">
        <v>616</v>
      </c>
      <c r="J50" s="344"/>
      <c r="K50" s="348" t="s">
        <v>617</v>
      </c>
      <c r="L50" s="344"/>
      <c r="M50" s="348" t="s">
        <v>617</v>
      </c>
      <c r="N50" s="344"/>
      <c r="O50" s="348" t="s">
        <v>617</v>
      </c>
      <c r="P50" s="344"/>
      <c r="Q50" s="348" t="s">
        <v>404</v>
      </c>
      <c r="R50" s="344"/>
    </row>
    <row r="51" spans="1:18" s="346" customFormat="1">
      <c r="A51" s="344"/>
      <c r="B51" s="344"/>
      <c r="C51" s="350" t="s">
        <v>618</v>
      </c>
      <c r="D51" s="350"/>
      <c r="E51" s="350"/>
      <c r="F51" s="344"/>
      <c r="G51" s="348" t="s">
        <v>619</v>
      </c>
      <c r="H51" s="344"/>
      <c r="I51" s="348" t="s">
        <v>404</v>
      </c>
      <c r="J51" s="344"/>
      <c r="K51" s="348" t="s">
        <v>619</v>
      </c>
      <c r="L51" s="344"/>
      <c r="M51" s="348" t="s">
        <v>619</v>
      </c>
      <c r="N51" s="344"/>
      <c r="O51" s="348" t="s">
        <v>619</v>
      </c>
      <c r="P51" s="344"/>
      <c r="Q51" s="348" t="s">
        <v>404</v>
      </c>
      <c r="R51" s="344"/>
    </row>
    <row r="52" spans="1:18" s="346" customFormat="1">
      <c r="A52" s="344"/>
      <c r="B52" s="344"/>
      <c r="C52" s="350" t="s">
        <v>620</v>
      </c>
      <c r="D52" s="350"/>
      <c r="E52" s="350"/>
      <c r="F52" s="344"/>
      <c r="G52" s="348" t="s">
        <v>621</v>
      </c>
      <c r="H52" s="344"/>
      <c r="I52" s="348" t="s">
        <v>622</v>
      </c>
      <c r="J52" s="344"/>
      <c r="K52" s="348" t="s">
        <v>623</v>
      </c>
      <c r="L52" s="344"/>
      <c r="M52" s="348" t="s">
        <v>623</v>
      </c>
      <c r="N52" s="344"/>
      <c r="O52" s="348" t="s">
        <v>623</v>
      </c>
      <c r="P52" s="344"/>
      <c r="Q52" s="348" t="s">
        <v>404</v>
      </c>
      <c r="R52" s="344"/>
    </row>
    <row r="53" spans="1:18" s="346" customFormat="1" ht="22.5" customHeight="1">
      <c r="A53" s="344"/>
      <c r="B53" s="344"/>
      <c r="C53" s="350" t="s">
        <v>624</v>
      </c>
      <c r="D53" s="350"/>
      <c r="E53" s="350"/>
      <c r="F53" s="344"/>
      <c r="G53" s="348" t="s">
        <v>625</v>
      </c>
      <c r="H53" s="344"/>
      <c r="I53" s="348" t="s">
        <v>404</v>
      </c>
      <c r="J53" s="344"/>
      <c r="K53" s="348" t="s">
        <v>625</v>
      </c>
      <c r="L53" s="344"/>
      <c r="M53" s="348" t="s">
        <v>625</v>
      </c>
      <c r="N53" s="344"/>
      <c r="O53" s="348" t="s">
        <v>625</v>
      </c>
      <c r="P53" s="344"/>
      <c r="Q53" s="348" t="s">
        <v>404</v>
      </c>
      <c r="R53" s="344"/>
    </row>
    <row r="54" spans="1:18" s="346" customFormat="1">
      <c r="A54" s="344"/>
      <c r="B54" s="344"/>
      <c r="C54" s="350" t="s">
        <v>626</v>
      </c>
      <c r="D54" s="350"/>
      <c r="E54" s="350"/>
      <c r="F54" s="344"/>
      <c r="G54" s="348" t="s">
        <v>627</v>
      </c>
      <c r="H54" s="344"/>
      <c r="I54" s="348" t="s">
        <v>628</v>
      </c>
      <c r="J54" s="344"/>
      <c r="K54" s="348" t="s">
        <v>629</v>
      </c>
      <c r="L54" s="344"/>
      <c r="M54" s="348" t="s">
        <v>630</v>
      </c>
      <c r="N54" s="344"/>
      <c r="O54" s="348" t="s">
        <v>631</v>
      </c>
      <c r="P54" s="344"/>
      <c r="Q54" s="348" t="s">
        <v>613</v>
      </c>
      <c r="R54" s="344"/>
    </row>
    <row r="55" spans="1:18" s="346" customFormat="1">
      <c r="A55" s="344"/>
      <c r="B55" s="344"/>
      <c r="C55" s="350" t="s">
        <v>632</v>
      </c>
      <c r="D55" s="350"/>
      <c r="E55" s="350"/>
      <c r="F55" s="344"/>
      <c r="G55" s="348" t="s">
        <v>633</v>
      </c>
      <c r="H55" s="344"/>
      <c r="I55" s="348" t="s">
        <v>404</v>
      </c>
      <c r="J55" s="344"/>
      <c r="K55" s="348" t="s">
        <v>633</v>
      </c>
      <c r="L55" s="344"/>
      <c r="M55" s="348" t="s">
        <v>633</v>
      </c>
      <c r="N55" s="344"/>
      <c r="O55" s="348" t="s">
        <v>633</v>
      </c>
      <c r="P55" s="344"/>
      <c r="Q55" s="348" t="s">
        <v>404</v>
      </c>
      <c r="R55" s="344"/>
    </row>
    <row r="56" spans="1:18" s="346" customFormat="1">
      <c r="A56" s="344"/>
      <c r="B56" s="343" t="s">
        <v>634</v>
      </c>
      <c r="C56" s="343"/>
      <c r="D56" s="343"/>
      <c r="E56" s="343"/>
      <c r="F56" s="344"/>
      <c r="G56" s="348" t="s">
        <v>635</v>
      </c>
      <c r="H56" s="344"/>
      <c r="I56" s="348" t="s">
        <v>636</v>
      </c>
      <c r="J56" s="344"/>
      <c r="K56" s="348" t="s">
        <v>637</v>
      </c>
      <c r="L56" s="344"/>
      <c r="M56" s="348" t="s">
        <v>638</v>
      </c>
      <c r="N56" s="344"/>
      <c r="O56" s="348" t="s">
        <v>639</v>
      </c>
      <c r="P56" s="344"/>
      <c r="Q56" s="348" t="s">
        <v>640</v>
      </c>
      <c r="R56" s="344"/>
    </row>
    <row r="57" spans="1:18" s="346" customFormat="1">
      <c r="A57" s="344"/>
      <c r="B57" s="344"/>
      <c r="C57" s="350" t="s">
        <v>641</v>
      </c>
      <c r="D57" s="350"/>
      <c r="E57" s="350"/>
      <c r="F57" s="344"/>
      <c r="G57" s="348" t="s">
        <v>642</v>
      </c>
      <c r="H57" s="344"/>
      <c r="I57" s="348" t="s">
        <v>643</v>
      </c>
      <c r="J57" s="344"/>
      <c r="K57" s="348" t="s">
        <v>644</v>
      </c>
      <c r="L57" s="344"/>
      <c r="M57" s="348" t="s">
        <v>645</v>
      </c>
      <c r="N57" s="344"/>
      <c r="O57" s="348" t="s">
        <v>646</v>
      </c>
      <c r="P57" s="344"/>
      <c r="Q57" s="348" t="s">
        <v>647</v>
      </c>
      <c r="R57" s="344"/>
    </row>
    <row r="58" spans="1:18" s="346" customFormat="1">
      <c r="A58" s="344"/>
      <c r="B58" s="344"/>
      <c r="C58" s="350" t="s">
        <v>648</v>
      </c>
      <c r="D58" s="350"/>
      <c r="E58" s="350"/>
      <c r="F58" s="344"/>
      <c r="G58" s="348" t="s">
        <v>649</v>
      </c>
      <c r="H58" s="344"/>
      <c r="I58" s="348" t="s">
        <v>650</v>
      </c>
      <c r="J58" s="344"/>
      <c r="K58" s="348" t="s">
        <v>651</v>
      </c>
      <c r="L58" s="344"/>
      <c r="M58" s="348" t="s">
        <v>652</v>
      </c>
      <c r="N58" s="344"/>
      <c r="O58" s="348" t="s">
        <v>653</v>
      </c>
      <c r="P58" s="344"/>
      <c r="Q58" s="348" t="s">
        <v>654</v>
      </c>
      <c r="R58" s="344"/>
    </row>
    <row r="59" spans="1:18" s="346" customFormat="1">
      <c r="A59" s="344"/>
      <c r="B59" s="344"/>
      <c r="C59" s="350" t="s">
        <v>655</v>
      </c>
      <c r="D59" s="350"/>
      <c r="E59" s="350"/>
      <c r="F59" s="344"/>
      <c r="G59" s="348" t="s">
        <v>656</v>
      </c>
      <c r="H59" s="344"/>
      <c r="I59" s="348" t="s">
        <v>657</v>
      </c>
      <c r="J59" s="344"/>
      <c r="K59" s="348" t="s">
        <v>658</v>
      </c>
      <c r="L59" s="344"/>
      <c r="M59" s="348" t="s">
        <v>659</v>
      </c>
      <c r="N59" s="344"/>
      <c r="O59" s="348" t="s">
        <v>660</v>
      </c>
      <c r="P59" s="344"/>
      <c r="Q59" s="348" t="s">
        <v>661</v>
      </c>
      <c r="R59" s="344"/>
    </row>
    <row r="60" spans="1:18" s="346" customFormat="1">
      <c r="A60" s="344"/>
      <c r="B60" s="344"/>
      <c r="C60" s="350" t="s">
        <v>662</v>
      </c>
      <c r="D60" s="350"/>
      <c r="E60" s="350"/>
      <c r="F60" s="344"/>
      <c r="G60" s="348" t="s">
        <v>663</v>
      </c>
      <c r="H60" s="344"/>
      <c r="I60" s="348" t="s">
        <v>664</v>
      </c>
      <c r="J60" s="344"/>
      <c r="K60" s="348" t="s">
        <v>665</v>
      </c>
      <c r="L60" s="344"/>
      <c r="M60" s="348" t="s">
        <v>666</v>
      </c>
      <c r="N60" s="344"/>
      <c r="O60" s="348" t="s">
        <v>667</v>
      </c>
      <c r="P60" s="344"/>
      <c r="Q60" s="348" t="s">
        <v>668</v>
      </c>
      <c r="R60" s="344"/>
    </row>
    <row r="61" spans="1:18" s="346" customFormat="1">
      <c r="A61" s="344"/>
      <c r="B61" s="344"/>
      <c r="C61" s="350" t="s">
        <v>669</v>
      </c>
      <c r="D61" s="350"/>
      <c r="E61" s="350"/>
      <c r="F61" s="344"/>
      <c r="G61" s="348" t="s">
        <v>670</v>
      </c>
      <c r="H61" s="344"/>
      <c r="I61" s="349">
        <v>-28417689</v>
      </c>
      <c r="J61" s="344"/>
      <c r="K61" s="348" t="s">
        <v>671</v>
      </c>
      <c r="L61" s="344"/>
      <c r="M61" s="348" t="s">
        <v>672</v>
      </c>
      <c r="N61" s="344"/>
      <c r="O61" s="348" t="s">
        <v>673</v>
      </c>
      <c r="P61" s="344"/>
      <c r="Q61" s="348" t="s">
        <v>674</v>
      </c>
      <c r="R61" s="344"/>
    </row>
    <row r="62" spans="1:18" s="346" customFormat="1">
      <c r="A62" s="347" t="s">
        <v>675</v>
      </c>
      <c r="B62" s="347"/>
      <c r="C62" s="347"/>
      <c r="D62" s="347"/>
      <c r="E62" s="347"/>
      <c r="F62" s="344"/>
      <c r="G62" s="348" t="s">
        <v>676</v>
      </c>
      <c r="H62" s="344"/>
      <c r="I62" s="348" t="s">
        <v>677</v>
      </c>
      <c r="J62" s="344"/>
      <c r="K62" s="348" t="s">
        <v>678</v>
      </c>
      <c r="L62" s="344"/>
      <c r="M62" s="348" t="s">
        <v>679</v>
      </c>
      <c r="N62" s="344"/>
      <c r="O62" s="348" t="s">
        <v>680</v>
      </c>
      <c r="P62" s="344"/>
      <c r="Q62" s="348" t="s">
        <v>681</v>
      </c>
      <c r="R62" s="344"/>
    </row>
    <row r="63" spans="1:18" s="346" customFormat="1">
      <c r="A63" s="344"/>
      <c r="B63" s="343" t="s">
        <v>415</v>
      </c>
      <c r="C63" s="343"/>
      <c r="D63" s="343"/>
      <c r="E63" s="343"/>
      <c r="F63" s="344"/>
      <c r="G63" s="348" t="s">
        <v>682</v>
      </c>
      <c r="H63" s="344"/>
      <c r="I63" s="348" t="s">
        <v>683</v>
      </c>
      <c r="J63" s="344"/>
      <c r="K63" s="348" t="s">
        <v>684</v>
      </c>
      <c r="L63" s="344"/>
      <c r="M63" s="348" t="s">
        <v>685</v>
      </c>
      <c r="N63" s="344"/>
      <c r="O63" s="348" t="s">
        <v>686</v>
      </c>
      <c r="P63" s="344"/>
      <c r="Q63" s="348" t="s">
        <v>687</v>
      </c>
      <c r="R63" s="344"/>
    </row>
    <row r="64" spans="1:18" s="346" customFormat="1">
      <c r="A64" s="344"/>
      <c r="B64" s="344"/>
      <c r="C64" s="350" t="s">
        <v>429</v>
      </c>
      <c r="D64" s="350"/>
      <c r="E64" s="350"/>
      <c r="F64" s="344"/>
      <c r="G64" s="348" t="s">
        <v>688</v>
      </c>
      <c r="H64" s="344"/>
      <c r="I64" s="348" t="s">
        <v>689</v>
      </c>
      <c r="J64" s="344"/>
      <c r="K64" s="348" t="s">
        <v>690</v>
      </c>
      <c r="L64" s="344"/>
      <c r="M64" s="348" t="s">
        <v>691</v>
      </c>
      <c r="N64" s="344"/>
      <c r="O64" s="348" t="s">
        <v>692</v>
      </c>
      <c r="P64" s="344"/>
      <c r="Q64" s="348" t="s">
        <v>693</v>
      </c>
      <c r="R64" s="344"/>
    </row>
    <row r="65" spans="1:18" s="346" customFormat="1" ht="22.5" customHeight="1">
      <c r="A65" s="344"/>
      <c r="B65" s="344"/>
      <c r="C65" s="350" t="s">
        <v>435</v>
      </c>
      <c r="D65" s="350"/>
      <c r="E65" s="350"/>
      <c r="F65" s="344"/>
      <c r="G65" s="348" t="s">
        <v>694</v>
      </c>
      <c r="H65" s="344"/>
      <c r="I65" s="348" t="s">
        <v>695</v>
      </c>
      <c r="J65" s="344"/>
      <c r="K65" s="348" t="s">
        <v>696</v>
      </c>
      <c r="L65" s="344"/>
      <c r="M65" s="348" t="s">
        <v>697</v>
      </c>
      <c r="N65" s="344"/>
      <c r="O65" s="348" t="s">
        <v>698</v>
      </c>
      <c r="P65" s="344"/>
      <c r="Q65" s="348" t="s">
        <v>699</v>
      </c>
      <c r="R65" s="344"/>
    </row>
    <row r="66" spans="1:18" s="346" customFormat="1">
      <c r="A66" s="344"/>
      <c r="B66" s="344"/>
      <c r="C66" s="350" t="s">
        <v>442</v>
      </c>
      <c r="D66" s="350"/>
      <c r="E66" s="350"/>
      <c r="F66" s="344"/>
      <c r="G66" s="348" t="s">
        <v>700</v>
      </c>
      <c r="H66" s="344"/>
      <c r="I66" s="348" t="s">
        <v>701</v>
      </c>
      <c r="J66" s="344"/>
      <c r="K66" s="348" t="s">
        <v>702</v>
      </c>
      <c r="L66" s="344"/>
      <c r="M66" s="348" t="s">
        <v>703</v>
      </c>
      <c r="N66" s="344"/>
      <c r="O66" s="348" t="s">
        <v>704</v>
      </c>
      <c r="P66" s="344"/>
      <c r="Q66" s="348" t="s">
        <v>705</v>
      </c>
      <c r="R66" s="344"/>
    </row>
    <row r="67" spans="1:18" s="346" customFormat="1">
      <c r="A67" s="344"/>
      <c r="B67" s="344"/>
      <c r="C67" s="350" t="s">
        <v>456</v>
      </c>
      <c r="D67" s="350"/>
      <c r="E67" s="350"/>
      <c r="F67" s="344"/>
      <c r="G67" s="348" t="s">
        <v>706</v>
      </c>
      <c r="H67" s="344"/>
      <c r="I67" s="349">
        <v>-473065751</v>
      </c>
      <c r="J67" s="344"/>
      <c r="K67" s="348" t="s">
        <v>707</v>
      </c>
      <c r="L67" s="344"/>
      <c r="M67" s="348" t="s">
        <v>707</v>
      </c>
      <c r="N67" s="344"/>
      <c r="O67" s="348" t="s">
        <v>708</v>
      </c>
      <c r="P67" s="344"/>
      <c r="Q67" s="348" t="s">
        <v>404</v>
      </c>
      <c r="R67" s="344"/>
    </row>
    <row r="68" spans="1:18" s="346" customFormat="1">
      <c r="A68" s="344"/>
      <c r="B68" s="344"/>
      <c r="C68" s="350" t="s">
        <v>468</v>
      </c>
      <c r="D68" s="350"/>
      <c r="E68" s="350"/>
      <c r="F68" s="344"/>
      <c r="G68" s="348" t="s">
        <v>709</v>
      </c>
      <c r="H68" s="344"/>
      <c r="I68" s="348" t="s">
        <v>710</v>
      </c>
      <c r="J68" s="344"/>
      <c r="K68" s="348" t="s">
        <v>711</v>
      </c>
      <c r="L68" s="344"/>
      <c r="M68" s="348" t="s">
        <v>712</v>
      </c>
      <c r="N68" s="344"/>
      <c r="O68" s="348" t="s">
        <v>712</v>
      </c>
      <c r="P68" s="344"/>
      <c r="Q68" s="348" t="s">
        <v>713</v>
      </c>
      <c r="R68" s="344"/>
    </row>
    <row r="69" spans="1:18" s="346" customFormat="1">
      <c r="A69" s="344"/>
      <c r="B69" s="344"/>
      <c r="C69" s="350" t="s">
        <v>482</v>
      </c>
      <c r="D69" s="350"/>
      <c r="E69" s="350"/>
      <c r="F69" s="344"/>
      <c r="G69" s="348" t="s">
        <v>714</v>
      </c>
      <c r="H69" s="344"/>
      <c r="I69" s="349">
        <v>-24574081</v>
      </c>
      <c r="J69" s="344"/>
      <c r="K69" s="348" t="s">
        <v>715</v>
      </c>
      <c r="L69" s="344"/>
      <c r="M69" s="348" t="s">
        <v>715</v>
      </c>
      <c r="N69" s="344"/>
      <c r="O69" s="348" t="s">
        <v>716</v>
      </c>
      <c r="P69" s="344"/>
      <c r="Q69" s="348" t="s">
        <v>404</v>
      </c>
      <c r="R69" s="344"/>
    </row>
    <row r="70" spans="1:18" s="346" customFormat="1">
      <c r="A70" s="344"/>
      <c r="B70" s="344"/>
      <c r="C70" s="350" t="s">
        <v>489</v>
      </c>
      <c r="D70" s="350"/>
      <c r="E70" s="350"/>
      <c r="F70" s="344"/>
      <c r="G70" s="348" t="s">
        <v>717</v>
      </c>
      <c r="H70" s="344"/>
      <c r="I70" s="348" t="s">
        <v>718</v>
      </c>
      <c r="J70" s="344"/>
      <c r="K70" s="348" t="s">
        <v>719</v>
      </c>
      <c r="L70" s="344"/>
      <c r="M70" s="348" t="s">
        <v>720</v>
      </c>
      <c r="N70" s="344"/>
      <c r="O70" s="348" t="s">
        <v>721</v>
      </c>
      <c r="P70" s="344"/>
      <c r="Q70" s="348" t="s">
        <v>722</v>
      </c>
      <c r="R70" s="344"/>
    </row>
    <row r="71" spans="1:18" s="346" customFormat="1">
      <c r="A71" s="344"/>
      <c r="B71" s="343" t="s">
        <v>496</v>
      </c>
      <c r="C71" s="343"/>
      <c r="D71" s="343"/>
      <c r="E71" s="343"/>
      <c r="F71" s="344"/>
      <c r="G71" s="348" t="s">
        <v>723</v>
      </c>
      <c r="H71" s="344"/>
      <c r="I71" s="348" t="s">
        <v>724</v>
      </c>
      <c r="J71" s="344"/>
      <c r="K71" s="348" t="s">
        <v>725</v>
      </c>
      <c r="L71" s="344"/>
      <c r="M71" s="348" t="s">
        <v>726</v>
      </c>
      <c r="N71" s="344"/>
      <c r="O71" s="348" t="s">
        <v>727</v>
      </c>
      <c r="P71" s="344"/>
      <c r="Q71" s="348" t="s">
        <v>728</v>
      </c>
      <c r="R71" s="344"/>
    </row>
    <row r="72" spans="1:18" s="346" customFormat="1">
      <c r="A72" s="344"/>
      <c r="B72" s="344"/>
      <c r="C72" s="350" t="s">
        <v>508</v>
      </c>
      <c r="D72" s="350"/>
      <c r="E72" s="350"/>
      <c r="F72" s="344"/>
      <c r="G72" s="348" t="s">
        <v>729</v>
      </c>
      <c r="H72" s="344"/>
      <c r="I72" s="348" t="s">
        <v>730</v>
      </c>
      <c r="J72" s="344"/>
      <c r="K72" s="348" t="s">
        <v>731</v>
      </c>
      <c r="L72" s="344"/>
      <c r="M72" s="348" t="s">
        <v>731</v>
      </c>
      <c r="N72" s="344"/>
      <c r="O72" s="348" t="s">
        <v>731</v>
      </c>
      <c r="P72" s="344"/>
      <c r="Q72" s="348" t="s">
        <v>404</v>
      </c>
      <c r="R72" s="344"/>
    </row>
    <row r="73" spans="1:18" s="346" customFormat="1">
      <c r="A73" s="344"/>
      <c r="B73" s="344"/>
      <c r="C73" s="350" t="s">
        <v>524</v>
      </c>
      <c r="D73" s="350"/>
      <c r="E73" s="350"/>
      <c r="F73" s="344"/>
      <c r="G73" s="348" t="s">
        <v>732</v>
      </c>
      <c r="H73" s="344"/>
      <c r="I73" s="349">
        <v>-2256270</v>
      </c>
      <c r="J73" s="344"/>
      <c r="K73" s="348" t="s">
        <v>733</v>
      </c>
      <c r="L73" s="344"/>
      <c r="M73" s="348" t="s">
        <v>733</v>
      </c>
      <c r="N73" s="344"/>
      <c r="O73" s="348" t="s">
        <v>733</v>
      </c>
      <c r="P73" s="344"/>
      <c r="Q73" s="348" t="s">
        <v>404</v>
      </c>
      <c r="R73" s="344"/>
    </row>
    <row r="74" spans="1:18" s="346" customFormat="1" ht="24">
      <c r="A74" s="343" t="s">
        <v>383</v>
      </c>
      <c r="B74" s="343"/>
      <c r="C74" s="343"/>
      <c r="D74" s="344"/>
      <c r="E74" s="344"/>
      <c r="F74" s="344"/>
      <c r="G74" s="345" t="s">
        <v>384</v>
      </c>
      <c r="H74" s="344"/>
      <c r="I74" s="345" t="s">
        <v>385</v>
      </c>
      <c r="J74" s="344"/>
      <c r="K74" s="345" t="s">
        <v>10</v>
      </c>
      <c r="L74" s="344"/>
      <c r="M74" s="345" t="s">
        <v>2</v>
      </c>
      <c r="N74" s="344"/>
      <c r="O74" s="345" t="s">
        <v>386</v>
      </c>
      <c r="P74" s="344"/>
      <c r="Q74" s="345" t="s">
        <v>387</v>
      </c>
      <c r="R74" s="344"/>
    </row>
    <row r="75" spans="1:18" s="346" customFormat="1">
      <c r="A75" s="344"/>
      <c r="B75" s="344"/>
      <c r="C75" s="350" t="s">
        <v>534</v>
      </c>
      <c r="D75" s="350"/>
      <c r="E75" s="350"/>
      <c r="F75" s="344"/>
      <c r="G75" s="348" t="s">
        <v>404</v>
      </c>
      <c r="H75" s="344"/>
      <c r="I75" s="348" t="s">
        <v>734</v>
      </c>
      <c r="J75" s="344"/>
      <c r="K75" s="348" t="s">
        <v>734</v>
      </c>
      <c r="L75" s="344"/>
      <c r="M75" s="348" t="s">
        <v>734</v>
      </c>
      <c r="N75" s="344"/>
      <c r="O75" s="348" t="s">
        <v>734</v>
      </c>
      <c r="P75" s="344"/>
      <c r="Q75" s="348" t="s">
        <v>404</v>
      </c>
      <c r="R75" s="344"/>
    </row>
    <row r="76" spans="1:18" s="346" customFormat="1">
      <c r="A76" s="344"/>
      <c r="B76" s="344"/>
      <c r="C76" s="350" t="s">
        <v>539</v>
      </c>
      <c r="D76" s="350"/>
      <c r="E76" s="350"/>
      <c r="F76" s="344"/>
      <c r="G76" s="348" t="s">
        <v>735</v>
      </c>
      <c r="H76" s="344"/>
      <c r="I76" s="348" t="s">
        <v>736</v>
      </c>
      <c r="J76" s="344"/>
      <c r="K76" s="348" t="s">
        <v>737</v>
      </c>
      <c r="L76" s="344"/>
      <c r="M76" s="348" t="s">
        <v>737</v>
      </c>
      <c r="N76" s="344"/>
      <c r="O76" s="348" t="s">
        <v>738</v>
      </c>
      <c r="P76" s="344"/>
      <c r="Q76" s="348" t="s">
        <v>404</v>
      </c>
      <c r="R76" s="344"/>
    </row>
    <row r="77" spans="1:18" s="346" customFormat="1">
      <c r="A77" s="344"/>
      <c r="B77" s="344"/>
      <c r="C77" s="350" t="s">
        <v>544</v>
      </c>
      <c r="D77" s="350"/>
      <c r="E77" s="350"/>
      <c r="F77" s="344"/>
      <c r="G77" s="348" t="s">
        <v>739</v>
      </c>
      <c r="H77" s="344"/>
      <c r="I77" s="348" t="s">
        <v>740</v>
      </c>
      <c r="J77" s="344"/>
      <c r="K77" s="348" t="s">
        <v>741</v>
      </c>
      <c r="L77" s="344"/>
      <c r="M77" s="348" t="s">
        <v>741</v>
      </c>
      <c r="N77" s="344"/>
      <c r="O77" s="348" t="s">
        <v>741</v>
      </c>
      <c r="P77" s="344"/>
      <c r="Q77" s="348" t="s">
        <v>404</v>
      </c>
      <c r="R77" s="344"/>
    </row>
    <row r="78" spans="1:18" s="346" customFormat="1" ht="22.5" customHeight="1">
      <c r="A78" s="344"/>
      <c r="B78" s="344"/>
      <c r="C78" s="350" t="s">
        <v>554</v>
      </c>
      <c r="D78" s="350"/>
      <c r="E78" s="350"/>
      <c r="F78" s="344"/>
      <c r="G78" s="348" t="s">
        <v>742</v>
      </c>
      <c r="H78" s="344"/>
      <c r="I78" s="349">
        <v>-5302877</v>
      </c>
      <c r="J78" s="344"/>
      <c r="K78" s="348" t="s">
        <v>743</v>
      </c>
      <c r="L78" s="344"/>
      <c r="M78" s="348" t="s">
        <v>744</v>
      </c>
      <c r="N78" s="344"/>
      <c r="O78" s="348" t="s">
        <v>744</v>
      </c>
      <c r="P78" s="344"/>
      <c r="Q78" s="348" t="s">
        <v>745</v>
      </c>
      <c r="R78" s="344"/>
    </row>
    <row r="79" spans="1:18" s="346" customFormat="1" ht="22.5" customHeight="1">
      <c r="A79" s="344"/>
      <c r="B79" s="344"/>
      <c r="C79" s="350" t="s">
        <v>588</v>
      </c>
      <c r="D79" s="350"/>
      <c r="E79" s="350"/>
      <c r="F79" s="344"/>
      <c r="G79" s="348" t="s">
        <v>746</v>
      </c>
      <c r="H79" s="344"/>
      <c r="I79" s="348" t="s">
        <v>747</v>
      </c>
      <c r="J79" s="344"/>
      <c r="K79" s="348" t="s">
        <v>748</v>
      </c>
      <c r="L79" s="344"/>
      <c r="M79" s="348" t="s">
        <v>749</v>
      </c>
      <c r="N79" s="344"/>
      <c r="O79" s="348" t="s">
        <v>749</v>
      </c>
      <c r="P79" s="344"/>
      <c r="Q79" s="348" t="s">
        <v>750</v>
      </c>
      <c r="R79" s="344"/>
    </row>
    <row r="80" spans="1:18">
      <c r="A80" s="342"/>
    </row>
    <row r="81" spans="1:18" s="346" customFormat="1">
      <c r="A81" s="344"/>
      <c r="B81" s="343" t="s">
        <v>607</v>
      </c>
      <c r="C81" s="343"/>
      <c r="D81" s="343"/>
      <c r="E81" s="343"/>
      <c r="F81" s="344"/>
      <c r="G81" s="348" t="s">
        <v>404</v>
      </c>
      <c r="H81" s="344"/>
      <c r="I81" s="348" t="s">
        <v>751</v>
      </c>
      <c r="J81" s="344"/>
      <c r="K81" s="348" t="s">
        <v>751</v>
      </c>
      <c r="L81" s="344"/>
      <c r="M81" s="348" t="s">
        <v>751</v>
      </c>
      <c r="N81" s="344"/>
      <c r="O81" s="348" t="s">
        <v>751</v>
      </c>
      <c r="P81" s="344"/>
      <c r="Q81" s="348" t="s">
        <v>404</v>
      </c>
      <c r="R81" s="344"/>
    </row>
    <row r="82" spans="1:18" s="346" customFormat="1">
      <c r="A82" s="344"/>
      <c r="B82" s="344"/>
      <c r="C82" s="350" t="s">
        <v>632</v>
      </c>
      <c r="D82" s="350"/>
      <c r="E82" s="350"/>
      <c r="F82" s="344"/>
      <c r="G82" s="348" t="s">
        <v>404</v>
      </c>
      <c r="H82" s="344"/>
      <c r="I82" s="348" t="s">
        <v>751</v>
      </c>
      <c r="J82" s="344"/>
      <c r="K82" s="348" t="s">
        <v>751</v>
      </c>
      <c r="L82" s="344"/>
      <c r="M82" s="348" t="s">
        <v>751</v>
      </c>
      <c r="N82" s="344"/>
      <c r="O82" s="348" t="s">
        <v>751</v>
      </c>
      <c r="P82" s="344"/>
      <c r="Q82" s="348" t="s">
        <v>404</v>
      </c>
      <c r="R82" s="344"/>
    </row>
    <row r="83" spans="1:18" s="346" customFormat="1">
      <c r="A83" s="344"/>
      <c r="B83" s="343" t="s">
        <v>634</v>
      </c>
      <c r="C83" s="343"/>
      <c r="D83" s="343"/>
      <c r="E83" s="343"/>
      <c r="F83" s="344"/>
      <c r="G83" s="348" t="s">
        <v>752</v>
      </c>
      <c r="H83" s="344"/>
      <c r="I83" s="348" t="s">
        <v>753</v>
      </c>
      <c r="J83" s="344"/>
      <c r="K83" s="348" t="s">
        <v>754</v>
      </c>
      <c r="L83" s="344"/>
      <c r="M83" s="348" t="s">
        <v>754</v>
      </c>
      <c r="N83" s="344"/>
      <c r="O83" s="348" t="s">
        <v>754</v>
      </c>
      <c r="P83" s="344"/>
      <c r="Q83" s="348" t="s">
        <v>404</v>
      </c>
      <c r="R83" s="344"/>
    </row>
    <row r="84" spans="1:18" s="346" customFormat="1">
      <c r="A84" s="344"/>
      <c r="B84" s="344"/>
      <c r="C84" s="350" t="s">
        <v>641</v>
      </c>
      <c r="D84" s="350"/>
      <c r="E84" s="350"/>
      <c r="F84" s="344"/>
      <c r="G84" s="348" t="s">
        <v>755</v>
      </c>
      <c r="H84" s="344"/>
      <c r="I84" s="348" t="s">
        <v>756</v>
      </c>
      <c r="J84" s="344"/>
      <c r="K84" s="348" t="s">
        <v>757</v>
      </c>
      <c r="L84" s="344"/>
      <c r="M84" s="348" t="s">
        <v>757</v>
      </c>
      <c r="N84" s="344"/>
      <c r="O84" s="348" t="s">
        <v>757</v>
      </c>
      <c r="P84" s="344"/>
      <c r="Q84" s="348" t="s">
        <v>404</v>
      </c>
      <c r="R84" s="344"/>
    </row>
    <row r="85" spans="1:18" s="346" customFormat="1">
      <c r="A85" s="344"/>
      <c r="B85" s="344"/>
      <c r="C85" s="350" t="s">
        <v>648</v>
      </c>
      <c r="D85" s="350"/>
      <c r="E85" s="350"/>
      <c r="F85" s="344"/>
      <c r="G85" s="348" t="s">
        <v>758</v>
      </c>
      <c r="H85" s="344"/>
      <c r="I85" s="348" t="s">
        <v>759</v>
      </c>
      <c r="J85" s="344"/>
      <c r="K85" s="348" t="s">
        <v>760</v>
      </c>
      <c r="L85" s="344"/>
      <c r="M85" s="348" t="s">
        <v>760</v>
      </c>
      <c r="N85" s="344"/>
      <c r="O85" s="348" t="s">
        <v>760</v>
      </c>
      <c r="P85" s="344"/>
      <c r="Q85" s="348" t="s">
        <v>404</v>
      </c>
      <c r="R85" s="344"/>
    </row>
    <row r="86" spans="1:18" s="346" customFormat="1">
      <c r="A86" s="344"/>
      <c r="B86" s="344"/>
      <c r="C86" s="350" t="s">
        <v>655</v>
      </c>
      <c r="D86" s="350"/>
      <c r="E86" s="350"/>
      <c r="F86" s="344"/>
      <c r="G86" s="348" t="s">
        <v>761</v>
      </c>
      <c r="H86" s="344"/>
      <c r="I86" s="348" t="s">
        <v>762</v>
      </c>
      <c r="J86" s="344"/>
      <c r="K86" s="348" t="s">
        <v>763</v>
      </c>
      <c r="L86" s="344"/>
      <c r="M86" s="348" t="s">
        <v>763</v>
      </c>
      <c r="N86" s="344"/>
      <c r="O86" s="348" t="s">
        <v>763</v>
      </c>
      <c r="P86" s="344"/>
      <c r="Q86" s="348" t="s">
        <v>404</v>
      </c>
      <c r="R86" s="344"/>
    </row>
    <row r="87" spans="1:18" s="346" customFormat="1">
      <c r="A87" s="344"/>
      <c r="B87" s="344"/>
      <c r="C87" s="350" t="s">
        <v>662</v>
      </c>
      <c r="D87" s="350"/>
      <c r="E87" s="350"/>
      <c r="F87" s="344"/>
      <c r="G87" s="348" t="s">
        <v>764</v>
      </c>
      <c r="H87" s="344"/>
      <c r="I87" s="348" t="s">
        <v>765</v>
      </c>
      <c r="J87" s="344"/>
      <c r="K87" s="348" t="s">
        <v>766</v>
      </c>
      <c r="L87" s="344"/>
      <c r="M87" s="348" t="s">
        <v>766</v>
      </c>
      <c r="N87" s="344"/>
      <c r="O87" s="348" t="s">
        <v>766</v>
      </c>
      <c r="P87" s="344"/>
      <c r="Q87" s="348" t="s">
        <v>404</v>
      </c>
      <c r="R87" s="344"/>
    </row>
    <row r="88" spans="1:18" s="346" customFormat="1">
      <c r="A88" s="344"/>
      <c r="B88" s="344"/>
      <c r="C88" s="350" t="s">
        <v>669</v>
      </c>
      <c r="D88" s="350"/>
      <c r="E88" s="350"/>
      <c r="F88" s="344"/>
      <c r="G88" s="348" t="s">
        <v>767</v>
      </c>
      <c r="H88" s="344"/>
      <c r="I88" s="348" t="s">
        <v>768</v>
      </c>
      <c r="J88" s="344"/>
      <c r="K88" s="348" t="s">
        <v>769</v>
      </c>
      <c r="L88" s="344"/>
      <c r="M88" s="348" t="s">
        <v>769</v>
      </c>
      <c r="N88" s="344"/>
      <c r="O88" s="348" t="s">
        <v>769</v>
      </c>
      <c r="P88" s="344"/>
      <c r="Q88" s="348" t="s">
        <v>404</v>
      </c>
      <c r="R88" s="344"/>
    </row>
    <row r="89" spans="1:18" s="346" customFormat="1">
      <c r="A89" s="347" t="s">
        <v>770</v>
      </c>
      <c r="B89" s="347"/>
      <c r="C89" s="347"/>
      <c r="D89" s="347"/>
      <c r="E89" s="344"/>
      <c r="F89" s="344"/>
      <c r="G89" s="348" t="s">
        <v>771</v>
      </c>
      <c r="H89" s="344"/>
      <c r="I89" s="348" t="s">
        <v>772</v>
      </c>
      <c r="J89" s="344"/>
      <c r="K89" s="348" t="s">
        <v>773</v>
      </c>
      <c r="L89" s="344"/>
      <c r="M89" s="348" t="s">
        <v>774</v>
      </c>
      <c r="N89" s="344"/>
      <c r="O89" s="348" t="s">
        <v>775</v>
      </c>
      <c r="P89" s="344"/>
      <c r="Q89" s="348" t="s">
        <v>776</v>
      </c>
      <c r="R89" s="344"/>
    </row>
    <row r="90" spans="1:18">
      <c r="A90" s="342"/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</row>
  </sheetData>
  <mergeCells count="87">
    <mergeCell ref="C87:E87"/>
    <mergeCell ref="C88:E88"/>
    <mergeCell ref="A89:D89"/>
    <mergeCell ref="B81:E81"/>
    <mergeCell ref="C82:E82"/>
    <mergeCell ref="B83:E83"/>
    <mergeCell ref="C84:E84"/>
    <mergeCell ref="C85:E85"/>
    <mergeCell ref="C86:E86"/>
    <mergeCell ref="A74:C74"/>
    <mergeCell ref="C75:E75"/>
    <mergeCell ref="C76:E76"/>
    <mergeCell ref="C77:E77"/>
    <mergeCell ref="C78:E78"/>
    <mergeCell ref="C79:E79"/>
    <mergeCell ref="C68:E68"/>
    <mergeCell ref="C69:E69"/>
    <mergeCell ref="C70:E70"/>
    <mergeCell ref="B71:E71"/>
    <mergeCell ref="C72:E72"/>
    <mergeCell ref="C73:E73"/>
    <mergeCell ref="A62:E62"/>
    <mergeCell ref="B63:E63"/>
    <mergeCell ref="C64:E64"/>
    <mergeCell ref="C65:E65"/>
    <mergeCell ref="C66:E66"/>
    <mergeCell ref="C67:E67"/>
    <mergeCell ref="B56:E56"/>
    <mergeCell ref="C57:E57"/>
    <mergeCell ref="C58:E58"/>
    <mergeCell ref="C59:E59"/>
    <mergeCell ref="C60:E60"/>
    <mergeCell ref="C61:E61"/>
    <mergeCell ref="C50:E50"/>
    <mergeCell ref="C51:E51"/>
    <mergeCell ref="C52:E52"/>
    <mergeCell ref="C53:E53"/>
    <mergeCell ref="C54:E54"/>
    <mergeCell ref="C55:E55"/>
    <mergeCell ref="C44:E44"/>
    <mergeCell ref="C45:E45"/>
    <mergeCell ref="C46:E46"/>
    <mergeCell ref="C47:E47"/>
    <mergeCell ref="C48:E48"/>
    <mergeCell ref="B49:E49"/>
    <mergeCell ref="C38:E38"/>
    <mergeCell ref="C39:E39"/>
    <mergeCell ref="C40:E40"/>
    <mergeCell ref="A41:C41"/>
    <mergeCell ref="C42:E42"/>
    <mergeCell ref="C43:E43"/>
    <mergeCell ref="C32:E32"/>
    <mergeCell ref="C33:E33"/>
    <mergeCell ref="C34:E34"/>
    <mergeCell ref="C35:E35"/>
    <mergeCell ref="C36:E36"/>
    <mergeCell ref="C37:E37"/>
    <mergeCell ref="C26:E26"/>
    <mergeCell ref="C27:E27"/>
    <mergeCell ref="C28:E28"/>
    <mergeCell ref="C29:E29"/>
    <mergeCell ref="C30:E30"/>
    <mergeCell ref="C31:E31"/>
    <mergeCell ref="C20:E20"/>
    <mergeCell ref="C21:E21"/>
    <mergeCell ref="C22:E22"/>
    <mergeCell ref="C23:E23"/>
    <mergeCell ref="C24:E24"/>
    <mergeCell ref="B25:E25"/>
    <mergeCell ref="C14:E14"/>
    <mergeCell ref="C15:E15"/>
    <mergeCell ref="C16:E16"/>
    <mergeCell ref="C17:E17"/>
    <mergeCell ref="C18:E18"/>
    <mergeCell ref="C19:E19"/>
    <mergeCell ref="A8:E8"/>
    <mergeCell ref="B9:E9"/>
    <mergeCell ref="C10:E10"/>
    <mergeCell ref="C11:E11"/>
    <mergeCell ref="C12:E12"/>
    <mergeCell ref="B13:E13"/>
    <mergeCell ref="A1:Q1"/>
    <mergeCell ref="A2:Q2"/>
    <mergeCell ref="A3:Q3"/>
    <mergeCell ref="A4:Q4"/>
    <mergeCell ref="A5:Q5"/>
    <mergeCell ref="A7:C7"/>
  </mergeCells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0954B-E9D3-4DF7-85F5-DCD0D5274486}">
  <sheetPr>
    <pageSetUpPr fitToPage="1"/>
  </sheetPr>
  <dimension ref="A1:Q25"/>
  <sheetViews>
    <sheetView workbookViewId="0">
      <selection sqref="A1:P1"/>
    </sheetView>
  </sheetViews>
  <sheetFormatPr baseColWidth="10" defaultColWidth="9.140625" defaultRowHeight="15"/>
  <cols>
    <col min="1" max="1" width="5.140625" customWidth="1"/>
    <col min="2" max="2" width="30.85546875" customWidth="1"/>
    <col min="3" max="3" width="1.7109375" customWidth="1"/>
    <col min="4" max="4" width="18" customWidth="1"/>
    <col min="5" max="5" width="0.85546875" customWidth="1"/>
    <col min="6" max="6" width="13.7109375" customWidth="1"/>
    <col min="7" max="7" width="0.85546875" customWidth="1"/>
    <col min="8" max="8" width="13.7109375" customWidth="1"/>
    <col min="9" max="9" width="0.85546875" customWidth="1"/>
    <col min="10" max="10" width="13.7109375" customWidth="1"/>
    <col min="11" max="11" width="0.85546875" customWidth="1"/>
    <col min="12" max="12" width="14.5703125" customWidth="1"/>
    <col min="13" max="13" width="0.85546875" customWidth="1"/>
    <col min="14" max="14" width="13.7109375" customWidth="1"/>
    <col min="15" max="15" width="0.85546875" customWidth="1"/>
    <col min="16" max="16" width="13.5703125" customWidth="1"/>
    <col min="17" max="17" width="7" customWidth="1"/>
  </cols>
  <sheetData>
    <row r="1" spans="1:17">
      <c r="A1" s="341" t="s">
        <v>77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</row>
    <row r="2" spans="1:17">
      <c r="A2" s="341" t="s">
        <v>379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</row>
    <row r="3" spans="1:17">
      <c r="A3" s="341" t="s">
        <v>380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</row>
    <row r="4" spans="1:17">
      <c r="A4" s="341" t="s">
        <v>777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</row>
    <row r="5" spans="1:17">
      <c r="A5" s="341" t="s">
        <v>382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</row>
    <row r="6" spans="1:17">
      <c r="A6" s="342"/>
    </row>
    <row r="7" spans="1:17" s="346" customFormat="1" ht="24">
      <c r="A7" s="343" t="s">
        <v>383</v>
      </c>
      <c r="B7" s="343"/>
      <c r="C7" s="344"/>
      <c r="D7" s="344"/>
      <c r="E7" s="344"/>
      <c r="F7" s="345" t="s">
        <v>384</v>
      </c>
      <c r="G7" s="344"/>
      <c r="H7" s="345" t="s">
        <v>385</v>
      </c>
      <c r="I7" s="344"/>
      <c r="J7" s="345" t="s">
        <v>10</v>
      </c>
      <c r="K7" s="344"/>
      <c r="L7" s="345" t="s">
        <v>2</v>
      </c>
      <c r="M7" s="344"/>
      <c r="N7" s="345" t="s">
        <v>386</v>
      </c>
      <c r="O7" s="344"/>
      <c r="P7" s="345" t="s">
        <v>387</v>
      </c>
      <c r="Q7" s="344"/>
    </row>
    <row r="8" spans="1:17" s="346" customFormat="1" ht="16.5" customHeight="1">
      <c r="A8" s="347" t="s">
        <v>388</v>
      </c>
      <c r="B8" s="347"/>
      <c r="C8" s="347"/>
      <c r="D8" s="347"/>
      <c r="E8" s="344"/>
      <c r="F8" s="348" t="s">
        <v>389</v>
      </c>
      <c r="G8" s="344"/>
      <c r="H8" s="348" t="s">
        <v>390</v>
      </c>
      <c r="I8" s="344"/>
      <c r="J8" s="348" t="s">
        <v>391</v>
      </c>
      <c r="K8" s="344"/>
      <c r="L8" s="348" t="s">
        <v>392</v>
      </c>
      <c r="M8" s="344"/>
      <c r="N8" s="348" t="s">
        <v>393</v>
      </c>
      <c r="O8" s="344"/>
      <c r="P8" s="348" t="s">
        <v>394</v>
      </c>
      <c r="Q8" s="344"/>
    </row>
    <row r="9" spans="1:17" s="346" customFormat="1">
      <c r="A9" s="344"/>
      <c r="B9" s="350" t="s">
        <v>401</v>
      </c>
      <c r="C9" s="350"/>
      <c r="D9" s="350"/>
      <c r="E9" s="344"/>
      <c r="F9" s="348" t="s">
        <v>402</v>
      </c>
      <c r="G9" s="344"/>
      <c r="H9" s="349">
        <v>-2478130</v>
      </c>
      <c r="I9" s="344"/>
      <c r="J9" s="348" t="s">
        <v>403</v>
      </c>
      <c r="K9" s="344"/>
      <c r="L9" s="348" t="s">
        <v>403</v>
      </c>
      <c r="M9" s="344"/>
      <c r="N9" s="348" t="s">
        <v>403</v>
      </c>
      <c r="O9" s="344"/>
      <c r="P9" s="348" t="s">
        <v>404</v>
      </c>
      <c r="Q9" s="344"/>
    </row>
    <row r="10" spans="1:17" s="346" customFormat="1">
      <c r="A10" s="344"/>
      <c r="B10" s="350" t="s">
        <v>778</v>
      </c>
      <c r="C10" s="350"/>
      <c r="D10" s="350"/>
      <c r="E10" s="344"/>
      <c r="F10" s="348" t="s">
        <v>779</v>
      </c>
      <c r="G10" s="344"/>
      <c r="H10" s="348" t="s">
        <v>780</v>
      </c>
      <c r="I10" s="344"/>
      <c r="J10" s="348" t="s">
        <v>781</v>
      </c>
      <c r="K10" s="344"/>
      <c r="L10" s="348" t="s">
        <v>782</v>
      </c>
      <c r="M10" s="344"/>
      <c r="N10" s="348" t="s">
        <v>783</v>
      </c>
      <c r="O10" s="344"/>
      <c r="P10" s="348" t="s">
        <v>784</v>
      </c>
      <c r="Q10" s="344"/>
    </row>
    <row r="11" spans="1:17" s="346" customFormat="1">
      <c r="A11" s="344"/>
      <c r="B11" s="350" t="s">
        <v>410</v>
      </c>
      <c r="C11" s="350"/>
      <c r="D11" s="350"/>
      <c r="E11" s="344"/>
      <c r="F11" s="348" t="s">
        <v>411</v>
      </c>
      <c r="G11" s="344"/>
      <c r="H11" s="348" t="s">
        <v>412</v>
      </c>
      <c r="I11" s="344"/>
      <c r="J11" s="348" t="s">
        <v>413</v>
      </c>
      <c r="K11" s="344"/>
      <c r="L11" s="348" t="s">
        <v>413</v>
      </c>
      <c r="M11" s="344"/>
      <c r="N11" s="348" t="s">
        <v>414</v>
      </c>
      <c r="O11" s="344"/>
      <c r="P11" s="348" t="s">
        <v>404</v>
      </c>
      <c r="Q11" s="344"/>
    </row>
    <row r="12" spans="1:17" s="346" customFormat="1">
      <c r="A12" s="344"/>
      <c r="B12" s="350" t="s">
        <v>641</v>
      </c>
      <c r="C12" s="350"/>
      <c r="D12" s="350"/>
      <c r="E12" s="344"/>
      <c r="F12" s="348" t="s">
        <v>642</v>
      </c>
      <c r="G12" s="344"/>
      <c r="H12" s="348" t="s">
        <v>643</v>
      </c>
      <c r="I12" s="344"/>
      <c r="J12" s="348" t="s">
        <v>644</v>
      </c>
      <c r="K12" s="344"/>
      <c r="L12" s="348" t="s">
        <v>645</v>
      </c>
      <c r="M12" s="344"/>
      <c r="N12" s="348" t="s">
        <v>646</v>
      </c>
      <c r="O12" s="344"/>
      <c r="P12" s="348" t="s">
        <v>647</v>
      </c>
      <c r="Q12" s="344"/>
    </row>
    <row r="13" spans="1:17" s="346" customFormat="1">
      <c r="A13" s="344"/>
      <c r="B13" s="350" t="s">
        <v>648</v>
      </c>
      <c r="C13" s="350"/>
      <c r="D13" s="350"/>
      <c r="E13" s="344"/>
      <c r="F13" s="348" t="s">
        <v>649</v>
      </c>
      <c r="G13" s="344"/>
      <c r="H13" s="348" t="s">
        <v>650</v>
      </c>
      <c r="I13" s="344"/>
      <c r="J13" s="348" t="s">
        <v>651</v>
      </c>
      <c r="K13" s="344"/>
      <c r="L13" s="348" t="s">
        <v>652</v>
      </c>
      <c r="M13" s="344"/>
      <c r="N13" s="348" t="s">
        <v>653</v>
      </c>
      <c r="O13" s="344"/>
      <c r="P13" s="348" t="s">
        <v>654</v>
      </c>
      <c r="Q13" s="344"/>
    </row>
    <row r="14" spans="1:17" s="346" customFormat="1">
      <c r="A14" s="344"/>
      <c r="B14" s="350" t="s">
        <v>655</v>
      </c>
      <c r="C14" s="350"/>
      <c r="D14" s="350"/>
      <c r="E14" s="344"/>
      <c r="F14" s="348" t="s">
        <v>656</v>
      </c>
      <c r="G14" s="344"/>
      <c r="H14" s="348" t="s">
        <v>657</v>
      </c>
      <c r="I14" s="344"/>
      <c r="J14" s="348" t="s">
        <v>658</v>
      </c>
      <c r="K14" s="344"/>
      <c r="L14" s="348" t="s">
        <v>659</v>
      </c>
      <c r="M14" s="344"/>
      <c r="N14" s="348" t="s">
        <v>660</v>
      </c>
      <c r="O14" s="344"/>
      <c r="P14" s="348" t="s">
        <v>661</v>
      </c>
      <c r="Q14" s="344"/>
    </row>
    <row r="15" spans="1:17" s="346" customFormat="1">
      <c r="A15" s="344"/>
      <c r="B15" s="350" t="s">
        <v>662</v>
      </c>
      <c r="C15" s="350"/>
      <c r="D15" s="350"/>
      <c r="E15" s="344"/>
      <c r="F15" s="348" t="s">
        <v>663</v>
      </c>
      <c r="G15" s="344"/>
      <c r="H15" s="348" t="s">
        <v>664</v>
      </c>
      <c r="I15" s="344"/>
      <c r="J15" s="348" t="s">
        <v>665</v>
      </c>
      <c r="K15" s="344"/>
      <c r="L15" s="348" t="s">
        <v>666</v>
      </c>
      <c r="M15" s="344"/>
      <c r="N15" s="348" t="s">
        <v>667</v>
      </c>
      <c r="O15" s="344"/>
      <c r="P15" s="348" t="s">
        <v>668</v>
      </c>
      <c r="Q15" s="344"/>
    </row>
    <row r="16" spans="1:17" s="346" customFormat="1">
      <c r="A16" s="344"/>
      <c r="B16" s="350" t="s">
        <v>669</v>
      </c>
      <c r="C16" s="350"/>
      <c r="D16" s="350"/>
      <c r="E16" s="344"/>
      <c r="F16" s="348" t="s">
        <v>670</v>
      </c>
      <c r="G16" s="344"/>
      <c r="H16" s="349">
        <v>-28417689</v>
      </c>
      <c r="I16" s="344"/>
      <c r="J16" s="348" t="s">
        <v>671</v>
      </c>
      <c r="K16" s="344"/>
      <c r="L16" s="348" t="s">
        <v>672</v>
      </c>
      <c r="M16" s="344"/>
      <c r="N16" s="348" t="s">
        <v>673</v>
      </c>
      <c r="O16" s="344"/>
      <c r="P16" s="348" t="s">
        <v>674</v>
      </c>
      <c r="Q16" s="344"/>
    </row>
    <row r="17" spans="1:17" s="346" customFormat="1">
      <c r="A17" s="347" t="s">
        <v>675</v>
      </c>
      <c r="B17" s="347"/>
      <c r="C17" s="347"/>
      <c r="D17" s="347"/>
      <c r="E17" s="344"/>
      <c r="F17" s="348" t="s">
        <v>676</v>
      </c>
      <c r="G17" s="344"/>
      <c r="H17" s="348" t="s">
        <v>677</v>
      </c>
      <c r="I17" s="344"/>
      <c r="J17" s="348" t="s">
        <v>678</v>
      </c>
      <c r="K17" s="344"/>
      <c r="L17" s="348" t="s">
        <v>679</v>
      </c>
      <c r="M17" s="344"/>
      <c r="N17" s="348" t="s">
        <v>680</v>
      </c>
      <c r="O17" s="344"/>
      <c r="P17" s="348" t="s">
        <v>681</v>
      </c>
      <c r="Q17" s="344"/>
    </row>
    <row r="18" spans="1:17" s="346" customFormat="1">
      <c r="A18" s="344"/>
      <c r="B18" s="350" t="s">
        <v>778</v>
      </c>
      <c r="C18" s="350"/>
      <c r="D18" s="350"/>
      <c r="E18" s="344"/>
      <c r="F18" s="348" t="s">
        <v>785</v>
      </c>
      <c r="G18" s="344"/>
      <c r="H18" s="348" t="s">
        <v>786</v>
      </c>
      <c r="I18" s="344"/>
      <c r="J18" s="348" t="s">
        <v>787</v>
      </c>
      <c r="K18" s="344"/>
      <c r="L18" s="348" t="s">
        <v>788</v>
      </c>
      <c r="M18" s="344"/>
      <c r="N18" s="348" t="s">
        <v>789</v>
      </c>
      <c r="O18" s="344"/>
      <c r="P18" s="348" t="s">
        <v>681</v>
      </c>
      <c r="Q18" s="344"/>
    </row>
    <row r="19" spans="1:17" s="346" customFormat="1">
      <c r="A19" s="344"/>
      <c r="B19" s="350" t="s">
        <v>641</v>
      </c>
      <c r="C19" s="350"/>
      <c r="D19" s="350"/>
      <c r="E19" s="344"/>
      <c r="F19" s="348" t="s">
        <v>755</v>
      </c>
      <c r="G19" s="344"/>
      <c r="H19" s="348" t="s">
        <v>756</v>
      </c>
      <c r="I19" s="344"/>
      <c r="J19" s="348" t="s">
        <v>757</v>
      </c>
      <c r="K19" s="344"/>
      <c r="L19" s="348" t="s">
        <v>757</v>
      </c>
      <c r="M19" s="344"/>
      <c r="N19" s="348" t="s">
        <v>757</v>
      </c>
      <c r="O19" s="344"/>
      <c r="P19" s="348" t="s">
        <v>404</v>
      </c>
      <c r="Q19" s="344"/>
    </row>
    <row r="20" spans="1:17" s="346" customFormat="1">
      <c r="A20" s="344"/>
      <c r="B20" s="350" t="s">
        <v>648</v>
      </c>
      <c r="C20" s="350"/>
      <c r="D20" s="350"/>
      <c r="E20" s="344"/>
      <c r="F20" s="348" t="s">
        <v>758</v>
      </c>
      <c r="G20" s="344"/>
      <c r="H20" s="348" t="s">
        <v>759</v>
      </c>
      <c r="I20" s="344"/>
      <c r="J20" s="348" t="s">
        <v>760</v>
      </c>
      <c r="K20" s="344"/>
      <c r="L20" s="348" t="s">
        <v>760</v>
      </c>
      <c r="M20" s="344"/>
      <c r="N20" s="348" t="s">
        <v>760</v>
      </c>
      <c r="O20" s="344"/>
      <c r="P20" s="348" t="s">
        <v>404</v>
      </c>
      <c r="Q20" s="344"/>
    </row>
    <row r="21" spans="1:17" s="346" customFormat="1">
      <c r="A21" s="344"/>
      <c r="B21" s="350" t="s">
        <v>655</v>
      </c>
      <c r="C21" s="350"/>
      <c r="D21" s="350"/>
      <c r="E21" s="344"/>
      <c r="F21" s="348" t="s">
        <v>761</v>
      </c>
      <c r="G21" s="344"/>
      <c r="H21" s="348" t="s">
        <v>762</v>
      </c>
      <c r="I21" s="344"/>
      <c r="J21" s="348" t="s">
        <v>763</v>
      </c>
      <c r="K21" s="344"/>
      <c r="L21" s="348" t="s">
        <v>763</v>
      </c>
      <c r="M21" s="344"/>
      <c r="N21" s="348" t="s">
        <v>763</v>
      </c>
      <c r="O21" s="344"/>
      <c r="P21" s="348" t="s">
        <v>404</v>
      </c>
      <c r="Q21" s="344"/>
    </row>
    <row r="22" spans="1:17" s="346" customFormat="1">
      <c r="A22" s="344"/>
      <c r="B22" s="350" t="s">
        <v>662</v>
      </c>
      <c r="C22" s="350"/>
      <c r="D22" s="350"/>
      <c r="E22" s="344"/>
      <c r="F22" s="348" t="s">
        <v>764</v>
      </c>
      <c r="G22" s="344"/>
      <c r="H22" s="348" t="s">
        <v>765</v>
      </c>
      <c r="I22" s="344"/>
      <c r="J22" s="348" t="s">
        <v>766</v>
      </c>
      <c r="K22" s="344"/>
      <c r="L22" s="348" t="s">
        <v>766</v>
      </c>
      <c r="M22" s="344"/>
      <c r="N22" s="348" t="s">
        <v>766</v>
      </c>
      <c r="O22" s="344"/>
      <c r="P22" s="348" t="s">
        <v>404</v>
      </c>
      <c r="Q22" s="344"/>
    </row>
    <row r="23" spans="1:17" s="346" customFormat="1">
      <c r="A23" s="344"/>
      <c r="B23" s="350" t="s">
        <v>669</v>
      </c>
      <c r="C23" s="350"/>
      <c r="D23" s="350"/>
      <c r="E23" s="344"/>
      <c r="F23" s="348" t="s">
        <v>767</v>
      </c>
      <c r="G23" s="344"/>
      <c r="H23" s="348" t="s">
        <v>768</v>
      </c>
      <c r="I23" s="344"/>
      <c r="J23" s="348" t="s">
        <v>769</v>
      </c>
      <c r="K23" s="344"/>
      <c r="L23" s="348" t="s">
        <v>769</v>
      </c>
      <c r="M23" s="344"/>
      <c r="N23" s="348" t="s">
        <v>769</v>
      </c>
      <c r="O23" s="344"/>
      <c r="P23" s="348" t="s">
        <v>404</v>
      </c>
      <c r="Q23" s="344"/>
    </row>
    <row r="24" spans="1:17" s="346" customFormat="1">
      <c r="A24" s="347" t="s">
        <v>770</v>
      </c>
      <c r="B24" s="347"/>
      <c r="C24" s="347"/>
      <c r="D24" s="344"/>
      <c r="E24" s="344"/>
      <c r="F24" s="348" t="s">
        <v>771</v>
      </c>
      <c r="G24" s="344"/>
      <c r="H24" s="348" t="s">
        <v>772</v>
      </c>
      <c r="I24" s="344"/>
      <c r="J24" s="348" t="s">
        <v>773</v>
      </c>
      <c r="K24" s="344"/>
      <c r="L24" s="348" t="s">
        <v>774</v>
      </c>
      <c r="M24" s="344"/>
      <c r="N24" s="348" t="s">
        <v>775</v>
      </c>
      <c r="O24" s="344"/>
      <c r="P24" s="348" t="s">
        <v>776</v>
      </c>
      <c r="Q24" s="344"/>
    </row>
    <row r="25" spans="1:17">
      <c r="A25" s="342"/>
      <c r="B25" s="342"/>
      <c r="C25" s="342"/>
      <c r="D25" s="342"/>
      <c r="E25" s="342"/>
      <c r="F25" s="34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</row>
  </sheetData>
  <mergeCells count="23">
    <mergeCell ref="B20:D20"/>
    <mergeCell ref="B21:D21"/>
    <mergeCell ref="B22:D22"/>
    <mergeCell ref="B23:D23"/>
    <mergeCell ref="A24:C24"/>
    <mergeCell ref="B14:D14"/>
    <mergeCell ref="B15:D15"/>
    <mergeCell ref="B16:D16"/>
    <mergeCell ref="A17:D17"/>
    <mergeCell ref="B18:D18"/>
    <mergeCell ref="B19:D19"/>
    <mergeCell ref="A8:D8"/>
    <mergeCell ref="B9:D9"/>
    <mergeCell ref="B10:D10"/>
    <mergeCell ref="B11:D11"/>
    <mergeCell ref="B12:D12"/>
    <mergeCell ref="B13:D13"/>
    <mergeCell ref="A1:P1"/>
    <mergeCell ref="A2:P2"/>
    <mergeCell ref="A3:P3"/>
    <mergeCell ref="A4:P4"/>
    <mergeCell ref="A5:P5"/>
    <mergeCell ref="A7:B7"/>
  </mergeCells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7B20B-520F-4DFC-8E38-36100A608725}">
  <sheetPr>
    <pageSetUpPr fitToPage="1"/>
  </sheetPr>
  <dimension ref="A1:R55"/>
  <sheetViews>
    <sheetView workbookViewId="0">
      <selection activeCell="T14" sqref="T14"/>
    </sheetView>
  </sheetViews>
  <sheetFormatPr baseColWidth="10" defaultColWidth="9.140625" defaultRowHeight="15"/>
  <cols>
    <col min="1" max="1" width="1.7109375" customWidth="1"/>
    <col min="2" max="2" width="3.42578125" customWidth="1"/>
    <col min="3" max="3" width="30.85546875" customWidth="1"/>
    <col min="4" max="4" width="1.7109375" customWidth="1"/>
    <col min="5" max="5" width="18" customWidth="1"/>
    <col min="6" max="6" width="0.85546875" customWidth="1"/>
    <col min="7" max="7" width="13.7109375" customWidth="1"/>
    <col min="8" max="8" width="0.85546875" customWidth="1"/>
    <col min="9" max="9" width="13.7109375" customWidth="1"/>
    <col min="10" max="10" width="0.85546875" customWidth="1"/>
    <col min="11" max="11" width="13.7109375" customWidth="1"/>
    <col min="12" max="12" width="0.85546875" customWidth="1"/>
    <col min="13" max="13" width="14.5703125" customWidth="1"/>
    <col min="14" max="14" width="0.85546875" customWidth="1"/>
    <col min="15" max="15" width="13.7109375" customWidth="1"/>
    <col min="16" max="16" width="0.85546875" customWidth="1"/>
    <col min="17" max="17" width="13.5703125" customWidth="1"/>
    <col min="18" max="18" width="7" customWidth="1"/>
  </cols>
  <sheetData>
    <row r="1" spans="1:18">
      <c r="A1" s="341" t="s">
        <v>77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</row>
    <row r="2" spans="1:18">
      <c r="A2" s="341" t="s">
        <v>379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8">
      <c r="A3" s="341" t="s">
        <v>380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</row>
    <row r="4" spans="1:18">
      <c r="A4" s="341" t="s">
        <v>1183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</row>
    <row r="5" spans="1:18">
      <c r="A5" s="341" t="s">
        <v>382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</row>
    <row r="6" spans="1:18">
      <c r="A6" s="342"/>
    </row>
    <row r="7" spans="1:18" s="346" customFormat="1" ht="24">
      <c r="A7" s="343" t="s">
        <v>383</v>
      </c>
      <c r="B7" s="343"/>
      <c r="C7" s="343"/>
      <c r="D7" s="344"/>
      <c r="E7" s="344"/>
      <c r="F7" s="344"/>
      <c r="G7" s="345" t="s">
        <v>384</v>
      </c>
      <c r="H7" s="344"/>
      <c r="I7" s="345" t="s">
        <v>385</v>
      </c>
      <c r="J7" s="344"/>
      <c r="K7" s="345" t="s">
        <v>10</v>
      </c>
      <c r="L7" s="344"/>
      <c r="M7" s="345" t="s">
        <v>2</v>
      </c>
      <c r="N7" s="344"/>
      <c r="O7" s="345" t="s">
        <v>386</v>
      </c>
      <c r="P7" s="344"/>
      <c r="Q7" s="345" t="s">
        <v>387</v>
      </c>
      <c r="R7" s="344"/>
    </row>
    <row r="8" spans="1:18" s="346" customFormat="1" ht="16.5" customHeight="1">
      <c r="A8" s="347" t="s">
        <v>388</v>
      </c>
      <c r="B8" s="347"/>
      <c r="C8" s="347"/>
      <c r="D8" s="347"/>
      <c r="E8" s="347"/>
      <c r="F8" s="344"/>
      <c r="G8" s="348" t="s">
        <v>389</v>
      </c>
      <c r="H8" s="344"/>
      <c r="I8" s="348" t="s">
        <v>390</v>
      </c>
      <c r="J8" s="344"/>
      <c r="K8" s="348" t="s">
        <v>391</v>
      </c>
      <c r="L8" s="344"/>
      <c r="M8" s="348" t="s">
        <v>392</v>
      </c>
      <c r="N8" s="344"/>
      <c r="O8" s="348" t="s">
        <v>393</v>
      </c>
      <c r="P8" s="344"/>
      <c r="Q8" s="348" t="s">
        <v>394</v>
      </c>
      <c r="R8" s="344"/>
    </row>
    <row r="9" spans="1:18" s="346" customFormat="1">
      <c r="A9" s="344"/>
      <c r="B9" s="343" t="s">
        <v>1184</v>
      </c>
      <c r="C9" s="343"/>
      <c r="D9" s="343"/>
      <c r="E9" s="343"/>
      <c r="F9" s="344"/>
      <c r="G9" s="348" t="s">
        <v>1185</v>
      </c>
      <c r="H9" s="344"/>
      <c r="I9" s="348" t="s">
        <v>1186</v>
      </c>
      <c r="J9" s="344"/>
      <c r="K9" s="348" t="s">
        <v>1187</v>
      </c>
      <c r="L9" s="344"/>
      <c r="M9" s="348" t="s">
        <v>1188</v>
      </c>
      <c r="N9" s="344"/>
      <c r="O9" s="348" t="s">
        <v>1189</v>
      </c>
      <c r="P9" s="344"/>
      <c r="Q9" s="348" t="s">
        <v>1190</v>
      </c>
      <c r="R9" s="344"/>
    </row>
    <row r="10" spans="1:18" s="346" customFormat="1">
      <c r="A10" s="344"/>
      <c r="B10" s="344"/>
      <c r="C10" s="350" t="s">
        <v>1191</v>
      </c>
      <c r="D10" s="350"/>
      <c r="E10" s="350"/>
      <c r="F10" s="344"/>
      <c r="G10" s="348" t="s">
        <v>402</v>
      </c>
      <c r="H10" s="344"/>
      <c r="I10" s="349">
        <v>-2478130</v>
      </c>
      <c r="J10" s="344"/>
      <c r="K10" s="348" t="s">
        <v>403</v>
      </c>
      <c r="L10" s="344"/>
      <c r="M10" s="348" t="s">
        <v>403</v>
      </c>
      <c r="N10" s="344"/>
      <c r="O10" s="348" t="s">
        <v>403</v>
      </c>
      <c r="P10" s="344"/>
      <c r="Q10" s="348" t="s">
        <v>404</v>
      </c>
      <c r="R10" s="344"/>
    </row>
    <row r="11" spans="1:18" s="346" customFormat="1">
      <c r="A11" s="344"/>
      <c r="B11" s="344"/>
      <c r="C11" s="350" t="s">
        <v>1192</v>
      </c>
      <c r="D11" s="350"/>
      <c r="E11" s="350"/>
      <c r="F11" s="344"/>
      <c r="G11" s="348" t="s">
        <v>1193</v>
      </c>
      <c r="H11" s="344"/>
      <c r="I11" s="348" t="s">
        <v>1194</v>
      </c>
      <c r="J11" s="344"/>
      <c r="K11" s="348" t="s">
        <v>1195</v>
      </c>
      <c r="L11" s="344"/>
      <c r="M11" s="348" t="s">
        <v>1196</v>
      </c>
      <c r="N11" s="344"/>
      <c r="O11" s="348" t="s">
        <v>1197</v>
      </c>
      <c r="P11" s="344"/>
      <c r="Q11" s="348" t="s">
        <v>1198</v>
      </c>
      <c r="R11" s="344"/>
    </row>
    <row r="12" spans="1:18" s="346" customFormat="1">
      <c r="A12" s="344"/>
      <c r="B12" s="344"/>
      <c r="C12" s="350" t="s">
        <v>1199</v>
      </c>
      <c r="D12" s="350"/>
      <c r="E12" s="350"/>
      <c r="F12" s="344"/>
      <c r="G12" s="348" t="s">
        <v>1200</v>
      </c>
      <c r="H12" s="344"/>
      <c r="I12" s="348" t="s">
        <v>1201</v>
      </c>
      <c r="J12" s="344"/>
      <c r="K12" s="348" t="s">
        <v>1202</v>
      </c>
      <c r="L12" s="344"/>
      <c r="M12" s="348" t="s">
        <v>1203</v>
      </c>
      <c r="N12" s="344"/>
      <c r="O12" s="348" t="s">
        <v>1204</v>
      </c>
      <c r="P12" s="344"/>
      <c r="Q12" s="348" t="s">
        <v>1205</v>
      </c>
      <c r="R12" s="344"/>
    </row>
    <row r="13" spans="1:18" s="346" customFormat="1">
      <c r="A13" s="344"/>
      <c r="B13" s="344"/>
      <c r="C13" s="350" t="s">
        <v>1206</v>
      </c>
      <c r="D13" s="350"/>
      <c r="E13" s="350"/>
      <c r="F13" s="344"/>
      <c r="G13" s="348" t="s">
        <v>1207</v>
      </c>
      <c r="H13" s="344"/>
      <c r="I13" s="349">
        <v>-29410185</v>
      </c>
      <c r="J13" s="344"/>
      <c r="K13" s="348" t="s">
        <v>1208</v>
      </c>
      <c r="L13" s="344"/>
      <c r="M13" s="348" t="s">
        <v>1209</v>
      </c>
      <c r="N13" s="344"/>
      <c r="O13" s="348" t="s">
        <v>1210</v>
      </c>
      <c r="P13" s="344"/>
      <c r="Q13" s="348" t="s">
        <v>1211</v>
      </c>
      <c r="R13" s="344"/>
    </row>
    <row r="14" spans="1:18" s="346" customFormat="1">
      <c r="A14" s="344"/>
      <c r="B14" s="344"/>
      <c r="C14" s="350" t="s">
        <v>1212</v>
      </c>
      <c r="D14" s="350"/>
      <c r="E14" s="350"/>
      <c r="F14" s="344"/>
      <c r="G14" s="348" t="s">
        <v>1213</v>
      </c>
      <c r="H14" s="344"/>
      <c r="I14" s="348" t="s">
        <v>1214</v>
      </c>
      <c r="J14" s="344"/>
      <c r="K14" s="348" t="s">
        <v>1215</v>
      </c>
      <c r="L14" s="344"/>
      <c r="M14" s="348" t="s">
        <v>1216</v>
      </c>
      <c r="N14" s="344"/>
      <c r="O14" s="348" t="s">
        <v>1217</v>
      </c>
      <c r="P14" s="344"/>
      <c r="Q14" s="348" t="s">
        <v>1218</v>
      </c>
      <c r="R14" s="344"/>
    </row>
    <row r="15" spans="1:18" s="346" customFormat="1">
      <c r="A15" s="344"/>
      <c r="B15" s="344"/>
      <c r="C15" s="350" t="s">
        <v>950</v>
      </c>
      <c r="D15" s="350"/>
      <c r="E15" s="350"/>
      <c r="F15" s="344"/>
      <c r="G15" s="348" t="s">
        <v>1219</v>
      </c>
      <c r="H15" s="344"/>
      <c r="I15" s="348" t="s">
        <v>1220</v>
      </c>
      <c r="J15" s="344"/>
      <c r="K15" s="348" t="s">
        <v>1221</v>
      </c>
      <c r="L15" s="344"/>
      <c r="M15" s="348" t="s">
        <v>1222</v>
      </c>
      <c r="N15" s="344"/>
      <c r="O15" s="348" t="s">
        <v>1223</v>
      </c>
      <c r="P15" s="344"/>
      <c r="Q15" s="348" t="s">
        <v>1224</v>
      </c>
      <c r="R15" s="344"/>
    </row>
    <row r="16" spans="1:18" s="346" customFormat="1">
      <c r="A16" s="344"/>
      <c r="B16" s="343" t="s">
        <v>1225</v>
      </c>
      <c r="C16" s="343"/>
      <c r="D16" s="343"/>
      <c r="E16" s="343"/>
      <c r="F16" s="344"/>
      <c r="G16" s="348" t="s">
        <v>1226</v>
      </c>
      <c r="H16" s="344"/>
      <c r="I16" s="348" t="s">
        <v>1227</v>
      </c>
      <c r="J16" s="344"/>
      <c r="K16" s="348" t="s">
        <v>1228</v>
      </c>
      <c r="L16" s="344"/>
      <c r="M16" s="348" t="s">
        <v>1229</v>
      </c>
      <c r="N16" s="344"/>
      <c r="O16" s="348" t="s">
        <v>1230</v>
      </c>
      <c r="P16" s="344"/>
      <c r="Q16" s="348" t="s">
        <v>1231</v>
      </c>
      <c r="R16" s="344"/>
    </row>
    <row r="17" spans="1:18" s="346" customFormat="1">
      <c r="A17" s="344"/>
      <c r="B17" s="344"/>
      <c r="C17" s="350" t="s">
        <v>1232</v>
      </c>
      <c r="D17" s="350"/>
      <c r="E17" s="350"/>
      <c r="F17" s="344"/>
      <c r="G17" s="348" t="s">
        <v>1233</v>
      </c>
      <c r="H17" s="344"/>
      <c r="I17" s="348" t="s">
        <v>1234</v>
      </c>
      <c r="J17" s="344"/>
      <c r="K17" s="348" t="s">
        <v>1235</v>
      </c>
      <c r="L17" s="344"/>
      <c r="M17" s="348" t="s">
        <v>1236</v>
      </c>
      <c r="N17" s="344"/>
      <c r="O17" s="348" t="s">
        <v>1237</v>
      </c>
      <c r="P17" s="344"/>
      <c r="Q17" s="348" t="s">
        <v>1238</v>
      </c>
      <c r="R17" s="344"/>
    </row>
    <row r="18" spans="1:18" s="346" customFormat="1">
      <c r="A18" s="344"/>
      <c r="B18" s="344"/>
      <c r="C18" s="350" t="s">
        <v>1239</v>
      </c>
      <c r="D18" s="350"/>
      <c r="E18" s="350"/>
      <c r="F18" s="344"/>
      <c r="G18" s="348" t="s">
        <v>1240</v>
      </c>
      <c r="H18" s="344"/>
      <c r="I18" s="348" t="s">
        <v>1241</v>
      </c>
      <c r="J18" s="344"/>
      <c r="K18" s="348" t="s">
        <v>1242</v>
      </c>
      <c r="L18" s="344"/>
      <c r="M18" s="348" t="s">
        <v>1243</v>
      </c>
      <c r="N18" s="344"/>
      <c r="O18" s="348" t="s">
        <v>1244</v>
      </c>
      <c r="P18" s="344"/>
      <c r="Q18" s="348" t="s">
        <v>601</v>
      </c>
      <c r="R18" s="344"/>
    </row>
    <row r="19" spans="1:18" s="346" customFormat="1">
      <c r="A19" s="344"/>
      <c r="B19" s="344"/>
      <c r="C19" s="350" t="s">
        <v>1245</v>
      </c>
      <c r="D19" s="350"/>
      <c r="E19" s="350"/>
      <c r="F19" s="344"/>
      <c r="G19" s="348" t="s">
        <v>1246</v>
      </c>
      <c r="H19" s="344"/>
      <c r="I19" s="348" t="s">
        <v>1247</v>
      </c>
      <c r="J19" s="344"/>
      <c r="K19" s="348" t="s">
        <v>1248</v>
      </c>
      <c r="L19" s="344"/>
      <c r="M19" s="348" t="s">
        <v>1248</v>
      </c>
      <c r="N19" s="344"/>
      <c r="O19" s="348" t="s">
        <v>1249</v>
      </c>
      <c r="P19" s="344"/>
      <c r="Q19" s="348" t="s">
        <v>404</v>
      </c>
      <c r="R19" s="344"/>
    </row>
    <row r="20" spans="1:18" s="346" customFormat="1">
      <c r="A20" s="344"/>
      <c r="B20" s="344"/>
      <c r="C20" s="350" t="s">
        <v>1250</v>
      </c>
      <c r="D20" s="350"/>
      <c r="E20" s="350"/>
      <c r="F20" s="344"/>
      <c r="G20" s="348" t="s">
        <v>1251</v>
      </c>
      <c r="H20" s="344"/>
      <c r="I20" s="348" t="s">
        <v>1252</v>
      </c>
      <c r="J20" s="344"/>
      <c r="K20" s="348" t="s">
        <v>1253</v>
      </c>
      <c r="L20" s="344"/>
      <c r="M20" s="348" t="s">
        <v>1254</v>
      </c>
      <c r="N20" s="344"/>
      <c r="O20" s="348" t="s">
        <v>1255</v>
      </c>
      <c r="P20" s="344"/>
      <c r="Q20" s="348" t="s">
        <v>448</v>
      </c>
      <c r="R20" s="344"/>
    </row>
    <row r="21" spans="1:18" s="346" customFormat="1">
      <c r="A21" s="344"/>
      <c r="B21" s="344"/>
      <c r="C21" s="350" t="s">
        <v>1256</v>
      </c>
      <c r="D21" s="350"/>
      <c r="E21" s="350"/>
      <c r="F21" s="344"/>
      <c r="G21" s="348" t="s">
        <v>1257</v>
      </c>
      <c r="H21" s="344"/>
      <c r="I21" s="348" t="s">
        <v>1258</v>
      </c>
      <c r="J21" s="344"/>
      <c r="K21" s="348" t="s">
        <v>1259</v>
      </c>
      <c r="L21" s="344"/>
      <c r="M21" s="348" t="s">
        <v>1259</v>
      </c>
      <c r="N21" s="344"/>
      <c r="O21" s="348" t="s">
        <v>1260</v>
      </c>
      <c r="P21" s="344"/>
      <c r="Q21" s="348" t="s">
        <v>404</v>
      </c>
      <c r="R21" s="344"/>
    </row>
    <row r="22" spans="1:18" s="346" customFormat="1">
      <c r="A22" s="344"/>
      <c r="B22" s="344"/>
      <c r="C22" s="350" t="s">
        <v>1261</v>
      </c>
      <c r="D22" s="350"/>
      <c r="E22" s="350"/>
      <c r="F22" s="344"/>
      <c r="G22" s="348" t="s">
        <v>404</v>
      </c>
      <c r="H22" s="344"/>
      <c r="I22" s="348" t="s">
        <v>1262</v>
      </c>
      <c r="J22" s="344"/>
      <c r="K22" s="348" t="s">
        <v>1262</v>
      </c>
      <c r="L22" s="344"/>
      <c r="M22" s="348" t="s">
        <v>1262</v>
      </c>
      <c r="N22" s="344"/>
      <c r="O22" s="348" t="s">
        <v>1263</v>
      </c>
      <c r="P22" s="344"/>
      <c r="Q22" s="348" t="s">
        <v>404</v>
      </c>
      <c r="R22" s="344"/>
    </row>
    <row r="23" spans="1:18" s="346" customFormat="1">
      <c r="A23" s="344"/>
      <c r="B23" s="343" t="s">
        <v>1264</v>
      </c>
      <c r="C23" s="343"/>
      <c r="D23" s="343"/>
      <c r="E23" s="343"/>
      <c r="F23" s="344"/>
      <c r="G23" s="348" t="s">
        <v>1265</v>
      </c>
      <c r="H23" s="344"/>
      <c r="I23" s="348" t="s">
        <v>1266</v>
      </c>
      <c r="J23" s="344"/>
      <c r="K23" s="348" t="s">
        <v>1267</v>
      </c>
      <c r="L23" s="344"/>
      <c r="M23" s="348" t="s">
        <v>1268</v>
      </c>
      <c r="N23" s="344"/>
      <c r="O23" s="348" t="s">
        <v>1269</v>
      </c>
      <c r="P23" s="344"/>
      <c r="Q23" s="348" t="s">
        <v>1270</v>
      </c>
      <c r="R23" s="344"/>
    </row>
    <row r="24" spans="1:18" s="346" customFormat="1">
      <c r="A24" s="344"/>
      <c r="B24" s="344"/>
      <c r="C24" s="350" t="s">
        <v>1271</v>
      </c>
      <c r="D24" s="350"/>
      <c r="E24" s="350"/>
      <c r="F24" s="344"/>
      <c r="G24" s="348" t="s">
        <v>1272</v>
      </c>
      <c r="H24" s="344"/>
      <c r="I24" s="348" t="s">
        <v>1273</v>
      </c>
      <c r="J24" s="344"/>
      <c r="K24" s="348" t="s">
        <v>1274</v>
      </c>
      <c r="L24" s="344"/>
      <c r="M24" s="348" t="s">
        <v>1275</v>
      </c>
      <c r="N24" s="344"/>
      <c r="O24" s="348" t="s">
        <v>1276</v>
      </c>
      <c r="P24" s="344"/>
      <c r="Q24" s="348" t="s">
        <v>1277</v>
      </c>
      <c r="R24" s="344"/>
    </row>
    <row r="25" spans="1:18" s="346" customFormat="1">
      <c r="A25" s="344"/>
      <c r="B25" s="344"/>
      <c r="C25" s="350" t="s">
        <v>1278</v>
      </c>
      <c r="D25" s="350"/>
      <c r="E25" s="350"/>
      <c r="F25" s="344"/>
      <c r="G25" s="348" t="s">
        <v>1279</v>
      </c>
      <c r="H25" s="344"/>
      <c r="I25" s="348" t="s">
        <v>1280</v>
      </c>
      <c r="J25" s="344"/>
      <c r="K25" s="348" t="s">
        <v>1281</v>
      </c>
      <c r="L25" s="344"/>
      <c r="M25" s="348" t="s">
        <v>1282</v>
      </c>
      <c r="N25" s="344"/>
      <c r="O25" s="348" t="s">
        <v>1283</v>
      </c>
      <c r="P25" s="344"/>
      <c r="Q25" s="348" t="s">
        <v>1284</v>
      </c>
      <c r="R25" s="344"/>
    </row>
    <row r="26" spans="1:18" s="346" customFormat="1">
      <c r="A26" s="344"/>
      <c r="B26" s="344"/>
      <c r="C26" s="350" t="s">
        <v>1285</v>
      </c>
      <c r="D26" s="350"/>
      <c r="E26" s="350"/>
      <c r="F26" s="344"/>
      <c r="G26" s="348" t="s">
        <v>1286</v>
      </c>
      <c r="H26" s="344"/>
      <c r="I26" s="349">
        <v>-1877454</v>
      </c>
      <c r="J26" s="344"/>
      <c r="K26" s="348" t="s">
        <v>1287</v>
      </c>
      <c r="L26" s="344"/>
      <c r="M26" s="348" t="s">
        <v>1288</v>
      </c>
      <c r="N26" s="344"/>
      <c r="O26" s="348" t="s">
        <v>1289</v>
      </c>
      <c r="P26" s="344"/>
      <c r="Q26" s="348" t="s">
        <v>1290</v>
      </c>
      <c r="R26" s="344"/>
    </row>
    <row r="27" spans="1:18" s="346" customFormat="1">
      <c r="A27" s="344"/>
      <c r="B27" s="344"/>
      <c r="C27" s="350" t="s">
        <v>1291</v>
      </c>
      <c r="D27" s="350"/>
      <c r="E27" s="350"/>
      <c r="F27" s="344"/>
      <c r="G27" s="348" t="s">
        <v>1292</v>
      </c>
      <c r="H27" s="344"/>
      <c r="I27" s="348" t="s">
        <v>1293</v>
      </c>
      <c r="J27" s="344"/>
      <c r="K27" s="348" t="s">
        <v>1294</v>
      </c>
      <c r="L27" s="344"/>
      <c r="M27" s="348" t="s">
        <v>1295</v>
      </c>
      <c r="N27" s="344"/>
      <c r="O27" s="348" t="s">
        <v>1296</v>
      </c>
      <c r="P27" s="344"/>
      <c r="Q27" s="348" t="s">
        <v>1297</v>
      </c>
      <c r="R27" s="344"/>
    </row>
    <row r="28" spans="1:18" s="346" customFormat="1">
      <c r="A28" s="344"/>
      <c r="B28" s="344"/>
      <c r="C28" s="350" t="s">
        <v>1298</v>
      </c>
      <c r="D28" s="350"/>
      <c r="E28" s="350"/>
      <c r="F28" s="344"/>
      <c r="G28" s="348" t="s">
        <v>586</v>
      </c>
      <c r="H28" s="344"/>
      <c r="I28" s="348">
        <v>-12</v>
      </c>
      <c r="J28" s="344"/>
      <c r="K28" s="348" t="s">
        <v>587</v>
      </c>
      <c r="L28" s="344"/>
      <c r="M28" s="348" t="s">
        <v>587</v>
      </c>
      <c r="N28" s="344"/>
      <c r="O28" s="348" t="s">
        <v>587</v>
      </c>
      <c r="P28" s="344"/>
      <c r="Q28" s="348" t="s">
        <v>404</v>
      </c>
      <c r="R28" s="344"/>
    </row>
    <row r="29" spans="1:18" s="346" customFormat="1">
      <c r="A29" s="344"/>
      <c r="B29" s="344"/>
      <c r="C29" s="350" t="s">
        <v>1299</v>
      </c>
      <c r="D29" s="350"/>
      <c r="E29" s="350"/>
      <c r="F29" s="344"/>
      <c r="G29" s="348" t="s">
        <v>1300</v>
      </c>
      <c r="H29" s="344"/>
      <c r="I29" s="348" t="s">
        <v>1301</v>
      </c>
      <c r="J29" s="344"/>
      <c r="K29" s="348" t="s">
        <v>1302</v>
      </c>
      <c r="L29" s="344"/>
      <c r="M29" s="348" t="s">
        <v>1303</v>
      </c>
      <c r="N29" s="344"/>
      <c r="O29" s="348" t="s">
        <v>1304</v>
      </c>
      <c r="P29" s="344"/>
      <c r="Q29" s="348" t="s">
        <v>1305</v>
      </c>
      <c r="R29" s="344"/>
    </row>
    <row r="30" spans="1:18" s="346" customFormat="1" ht="24" customHeight="1">
      <c r="A30" s="344"/>
      <c r="B30" s="343" t="s">
        <v>1306</v>
      </c>
      <c r="C30" s="343"/>
      <c r="D30" s="343"/>
      <c r="E30" s="343"/>
      <c r="F30" s="344"/>
      <c r="G30" s="348" t="s">
        <v>1307</v>
      </c>
      <c r="H30" s="344"/>
      <c r="I30" s="349">
        <v>-162668046</v>
      </c>
      <c r="J30" s="344"/>
      <c r="K30" s="348" t="s">
        <v>1308</v>
      </c>
      <c r="L30" s="344"/>
      <c r="M30" s="348" t="s">
        <v>1309</v>
      </c>
      <c r="N30" s="344"/>
      <c r="O30" s="348" t="s">
        <v>1310</v>
      </c>
      <c r="P30" s="344"/>
      <c r="Q30" s="348" t="s">
        <v>1311</v>
      </c>
      <c r="R30" s="344"/>
    </row>
    <row r="31" spans="1:18" s="346" customFormat="1">
      <c r="A31" s="344"/>
      <c r="B31" s="344"/>
      <c r="C31" s="350" t="s">
        <v>1312</v>
      </c>
      <c r="D31" s="350"/>
      <c r="E31" s="350"/>
      <c r="F31" s="344"/>
      <c r="G31" s="348" t="s">
        <v>1074</v>
      </c>
      <c r="H31" s="344"/>
      <c r="I31" s="348" t="s">
        <v>1313</v>
      </c>
      <c r="J31" s="344"/>
      <c r="K31" s="348" t="s">
        <v>1314</v>
      </c>
      <c r="L31" s="344"/>
      <c r="M31" s="348" t="s">
        <v>1315</v>
      </c>
      <c r="N31" s="344"/>
      <c r="O31" s="348" t="s">
        <v>1315</v>
      </c>
      <c r="P31" s="344"/>
      <c r="Q31" s="348" t="s">
        <v>1076</v>
      </c>
      <c r="R31" s="344"/>
    </row>
    <row r="32" spans="1:18" s="346" customFormat="1" ht="22.5" customHeight="1">
      <c r="A32" s="344"/>
      <c r="B32" s="344"/>
      <c r="C32" s="350" t="s">
        <v>1316</v>
      </c>
      <c r="D32" s="350"/>
      <c r="E32" s="350"/>
      <c r="F32" s="344"/>
      <c r="G32" s="348" t="s">
        <v>1317</v>
      </c>
      <c r="H32" s="344"/>
      <c r="I32" s="349">
        <v>-163135646</v>
      </c>
      <c r="J32" s="344"/>
      <c r="K32" s="348" t="s">
        <v>1318</v>
      </c>
      <c r="L32" s="344"/>
      <c r="M32" s="348" t="s">
        <v>1319</v>
      </c>
      <c r="N32" s="344"/>
      <c r="O32" s="348" t="s">
        <v>1320</v>
      </c>
      <c r="P32" s="344"/>
      <c r="Q32" s="348" t="s">
        <v>1321</v>
      </c>
      <c r="R32" s="344"/>
    </row>
    <row r="33" spans="1:18">
      <c r="A33" s="342"/>
    </row>
    <row r="34" spans="1:18" s="346" customFormat="1">
      <c r="A34" s="347" t="s">
        <v>675</v>
      </c>
      <c r="B34" s="347"/>
      <c r="C34" s="347"/>
      <c r="D34" s="347"/>
      <c r="E34" s="347"/>
      <c r="F34" s="344"/>
      <c r="G34" s="348" t="s">
        <v>676</v>
      </c>
      <c r="H34" s="344"/>
      <c r="I34" s="348" t="s">
        <v>677</v>
      </c>
      <c r="J34" s="344"/>
      <c r="K34" s="348" t="s">
        <v>678</v>
      </c>
      <c r="L34" s="344"/>
      <c r="M34" s="348" t="s">
        <v>679</v>
      </c>
      <c r="N34" s="344"/>
      <c r="O34" s="348" t="s">
        <v>680</v>
      </c>
      <c r="P34" s="344"/>
      <c r="Q34" s="348" t="s">
        <v>681</v>
      </c>
      <c r="R34" s="344"/>
    </row>
    <row r="35" spans="1:18" s="346" customFormat="1">
      <c r="A35" s="344"/>
      <c r="B35" s="343" t="s">
        <v>1184</v>
      </c>
      <c r="C35" s="343"/>
      <c r="D35" s="343"/>
      <c r="E35" s="343"/>
      <c r="F35" s="344"/>
      <c r="G35" s="348" t="s">
        <v>1322</v>
      </c>
      <c r="H35" s="344"/>
      <c r="I35" s="348" t="s">
        <v>1323</v>
      </c>
      <c r="J35" s="344"/>
      <c r="K35" s="348" t="s">
        <v>1324</v>
      </c>
      <c r="L35" s="344"/>
      <c r="M35" s="348" t="s">
        <v>1325</v>
      </c>
      <c r="N35" s="344"/>
      <c r="O35" s="348" t="s">
        <v>1326</v>
      </c>
      <c r="P35" s="344"/>
      <c r="Q35" s="348" t="s">
        <v>1327</v>
      </c>
      <c r="R35" s="344"/>
    </row>
    <row r="36" spans="1:18" s="346" customFormat="1">
      <c r="A36" s="344"/>
      <c r="B36" s="344"/>
      <c r="C36" s="350" t="s">
        <v>1192</v>
      </c>
      <c r="D36" s="350"/>
      <c r="E36" s="350"/>
      <c r="F36" s="344"/>
      <c r="G36" s="348" t="s">
        <v>742</v>
      </c>
      <c r="H36" s="344"/>
      <c r="I36" s="349">
        <v>-5302877</v>
      </c>
      <c r="J36" s="344"/>
      <c r="K36" s="348" t="s">
        <v>743</v>
      </c>
      <c r="L36" s="344"/>
      <c r="M36" s="348" t="s">
        <v>744</v>
      </c>
      <c r="N36" s="344"/>
      <c r="O36" s="348" t="s">
        <v>744</v>
      </c>
      <c r="P36" s="344"/>
      <c r="Q36" s="348" t="s">
        <v>745</v>
      </c>
      <c r="R36" s="344"/>
    </row>
    <row r="37" spans="1:18" s="346" customFormat="1">
      <c r="A37" s="344"/>
      <c r="B37" s="344"/>
      <c r="C37" s="350" t="s">
        <v>1199</v>
      </c>
      <c r="D37" s="350"/>
      <c r="E37" s="350"/>
      <c r="F37" s="344"/>
      <c r="G37" s="348" t="s">
        <v>404</v>
      </c>
      <c r="H37" s="344"/>
      <c r="I37" s="348" t="s">
        <v>1328</v>
      </c>
      <c r="J37" s="344"/>
      <c r="K37" s="348" t="s">
        <v>1328</v>
      </c>
      <c r="L37" s="344"/>
      <c r="M37" s="348" t="s">
        <v>1329</v>
      </c>
      <c r="N37" s="344"/>
      <c r="O37" s="348" t="s">
        <v>1329</v>
      </c>
      <c r="P37" s="344"/>
      <c r="Q37" s="348" t="s">
        <v>1330</v>
      </c>
      <c r="R37" s="344"/>
    </row>
    <row r="38" spans="1:18" s="346" customFormat="1">
      <c r="A38" s="344"/>
      <c r="B38" s="344"/>
      <c r="C38" s="350" t="s">
        <v>1206</v>
      </c>
      <c r="D38" s="350"/>
      <c r="E38" s="350"/>
      <c r="F38" s="344"/>
      <c r="G38" s="348" t="s">
        <v>1331</v>
      </c>
      <c r="H38" s="344"/>
      <c r="I38" s="349">
        <v>-140042664</v>
      </c>
      <c r="J38" s="344"/>
      <c r="K38" s="348" t="s">
        <v>1332</v>
      </c>
      <c r="L38" s="344"/>
      <c r="M38" s="348" t="s">
        <v>1333</v>
      </c>
      <c r="N38" s="344"/>
      <c r="O38" s="348" t="s">
        <v>1334</v>
      </c>
      <c r="P38" s="344"/>
      <c r="Q38" s="348" t="s">
        <v>1335</v>
      </c>
      <c r="R38" s="344"/>
    </row>
    <row r="39" spans="1:18" s="346" customFormat="1">
      <c r="A39" s="344"/>
      <c r="B39" s="344"/>
      <c r="C39" s="350" t="s">
        <v>1212</v>
      </c>
      <c r="D39" s="350"/>
      <c r="E39" s="350"/>
      <c r="F39" s="344"/>
      <c r="G39" s="348" t="s">
        <v>709</v>
      </c>
      <c r="H39" s="344"/>
      <c r="I39" s="348" t="s">
        <v>710</v>
      </c>
      <c r="J39" s="344"/>
      <c r="K39" s="348" t="s">
        <v>711</v>
      </c>
      <c r="L39" s="344"/>
      <c r="M39" s="348" t="s">
        <v>712</v>
      </c>
      <c r="N39" s="344"/>
      <c r="O39" s="348" t="s">
        <v>712</v>
      </c>
      <c r="P39" s="344"/>
      <c r="Q39" s="348" t="s">
        <v>713</v>
      </c>
      <c r="R39" s="344"/>
    </row>
    <row r="40" spans="1:18" s="346" customFormat="1">
      <c r="A40" s="344"/>
      <c r="B40" s="344"/>
      <c r="C40" s="350" t="s">
        <v>950</v>
      </c>
      <c r="D40" s="350"/>
      <c r="E40" s="350"/>
      <c r="F40" s="344"/>
      <c r="G40" s="348" t="s">
        <v>1336</v>
      </c>
      <c r="H40" s="344"/>
      <c r="I40" s="349">
        <v>-368131</v>
      </c>
      <c r="J40" s="344"/>
      <c r="K40" s="348" t="s">
        <v>1337</v>
      </c>
      <c r="L40" s="344"/>
      <c r="M40" s="348" t="s">
        <v>1338</v>
      </c>
      <c r="N40" s="344"/>
      <c r="O40" s="348" t="s">
        <v>404</v>
      </c>
      <c r="P40" s="344"/>
      <c r="Q40" s="348" t="s">
        <v>1339</v>
      </c>
      <c r="R40" s="344"/>
    </row>
    <row r="41" spans="1:18" s="346" customFormat="1">
      <c r="A41" s="344"/>
      <c r="B41" s="343" t="s">
        <v>1225</v>
      </c>
      <c r="C41" s="343"/>
      <c r="D41" s="343"/>
      <c r="E41" s="343"/>
      <c r="F41" s="344"/>
      <c r="G41" s="348" t="s">
        <v>1340</v>
      </c>
      <c r="H41" s="344"/>
      <c r="I41" s="348" t="s">
        <v>1341</v>
      </c>
      <c r="J41" s="344"/>
      <c r="K41" s="348" t="s">
        <v>1342</v>
      </c>
      <c r="L41" s="344"/>
      <c r="M41" s="348" t="s">
        <v>1343</v>
      </c>
      <c r="N41" s="344"/>
      <c r="O41" s="348" t="s">
        <v>1344</v>
      </c>
      <c r="P41" s="344"/>
      <c r="Q41" s="348" t="s">
        <v>1345</v>
      </c>
      <c r="R41" s="344"/>
    </row>
    <row r="42" spans="1:18" s="346" customFormat="1" ht="24">
      <c r="A42" s="343" t="s">
        <v>383</v>
      </c>
      <c r="B42" s="343"/>
      <c r="C42" s="343"/>
      <c r="D42" s="344"/>
      <c r="E42" s="344"/>
      <c r="F42" s="344"/>
      <c r="G42" s="345" t="s">
        <v>384</v>
      </c>
      <c r="H42" s="344"/>
      <c r="I42" s="345" t="s">
        <v>385</v>
      </c>
      <c r="J42" s="344"/>
      <c r="K42" s="345" t="s">
        <v>10</v>
      </c>
      <c r="L42" s="344"/>
      <c r="M42" s="345" t="s">
        <v>2</v>
      </c>
      <c r="N42" s="344"/>
      <c r="O42" s="345" t="s">
        <v>386</v>
      </c>
      <c r="P42" s="344"/>
      <c r="Q42" s="345" t="s">
        <v>387</v>
      </c>
      <c r="R42" s="344"/>
    </row>
    <row r="43" spans="1:18" s="346" customFormat="1">
      <c r="A43" s="344"/>
      <c r="B43" s="344"/>
      <c r="C43" s="350" t="s">
        <v>1232</v>
      </c>
      <c r="D43" s="350"/>
      <c r="E43" s="350"/>
      <c r="F43" s="344"/>
      <c r="G43" s="348" t="s">
        <v>1346</v>
      </c>
      <c r="H43" s="344"/>
      <c r="I43" s="348" t="s">
        <v>1347</v>
      </c>
      <c r="J43" s="344"/>
      <c r="K43" s="348" t="s">
        <v>1348</v>
      </c>
      <c r="L43" s="344"/>
      <c r="M43" s="348" t="s">
        <v>1349</v>
      </c>
      <c r="N43" s="344"/>
      <c r="O43" s="348" t="s">
        <v>1350</v>
      </c>
      <c r="P43" s="344"/>
      <c r="Q43" s="348" t="s">
        <v>699</v>
      </c>
      <c r="R43" s="344"/>
    </row>
    <row r="44" spans="1:18" s="346" customFormat="1">
      <c r="A44" s="344"/>
      <c r="B44" s="344"/>
      <c r="C44" s="350" t="s">
        <v>1239</v>
      </c>
      <c r="D44" s="350"/>
      <c r="E44" s="350"/>
      <c r="F44" s="344"/>
      <c r="G44" s="348" t="s">
        <v>706</v>
      </c>
      <c r="H44" s="344"/>
      <c r="I44" s="349">
        <v>-473065751</v>
      </c>
      <c r="J44" s="344"/>
      <c r="K44" s="348" t="s">
        <v>707</v>
      </c>
      <c r="L44" s="344"/>
      <c r="M44" s="348" t="s">
        <v>707</v>
      </c>
      <c r="N44" s="344"/>
      <c r="O44" s="348" t="s">
        <v>708</v>
      </c>
      <c r="P44" s="344"/>
      <c r="Q44" s="348" t="s">
        <v>404</v>
      </c>
      <c r="R44" s="344"/>
    </row>
    <row r="45" spans="1:18" s="346" customFormat="1">
      <c r="A45" s="344"/>
      <c r="B45" s="344"/>
      <c r="C45" s="350" t="s">
        <v>1245</v>
      </c>
      <c r="D45" s="350"/>
      <c r="E45" s="350"/>
      <c r="F45" s="344"/>
      <c r="G45" s="348" t="s">
        <v>729</v>
      </c>
      <c r="H45" s="344"/>
      <c r="I45" s="348" t="s">
        <v>730</v>
      </c>
      <c r="J45" s="344"/>
      <c r="K45" s="348" t="s">
        <v>731</v>
      </c>
      <c r="L45" s="344"/>
      <c r="M45" s="348" t="s">
        <v>731</v>
      </c>
      <c r="N45" s="344"/>
      <c r="O45" s="348" t="s">
        <v>731</v>
      </c>
      <c r="P45" s="344"/>
      <c r="Q45" s="348" t="s">
        <v>404</v>
      </c>
      <c r="R45" s="344"/>
    </row>
    <row r="46" spans="1:18" s="346" customFormat="1">
      <c r="A46" s="344"/>
      <c r="B46" s="344"/>
      <c r="C46" s="350" t="s">
        <v>1250</v>
      </c>
      <c r="D46" s="350"/>
      <c r="E46" s="350"/>
      <c r="F46" s="344"/>
      <c r="G46" s="348" t="s">
        <v>1351</v>
      </c>
      <c r="H46" s="344"/>
      <c r="I46" s="348" t="s">
        <v>1352</v>
      </c>
      <c r="J46" s="344"/>
      <c r="K46" s="348" t="s">
        <v>1353</v>
      </c>
      <c r="L46" s="344"/>
      <c r="M46" s="348" t="s">
        <v>1354</v>
      </c>
      <c r="N46" s="344"/>
      <c r="O46" s="348" t="s">
        <v>1355</v>
      </c>
      <c r="P46" s="344"/>
      <c r="Q46" s="348" t="s">
        <v>1356</v>
      </c>
      <c r="R46" s="344"/>
    </row>
    <row r="47" spans="1:18" s="346" customFormat="1">
      <c r="A47" s="344"/>
      <c r="B47" s="344"/>
      <c r="C47" s="350" t="s">
        <v>1256</v>
      </c>
      <c r="D47" s="350"/>
      <c r="E47" s="350"/>
      <c r="F47" s="344"/>
      <c r="G47" s="348" t="s">
        <v>1357</v>
      </c>
      <c r="H47" s="344"/>
      <c r="I47" s="348" t="s">
        <v>1358</v>
      </c>
      <c r="J47" s="344"/>
      <c r="K47" s="348" t="s">
        <v>1359</v>
      </c>
      <c r="L47" s="344"/>
      <c r="M47" s="348" t="s">
        <v>1359</v>
      </c>
      <c r="N47" s="344"/>
      <c r="O47" s="348" t="s">
        <v>1359</v>
      </c>
      <c r="P47" s="344"/>
      <c r="Q47" s="348" t="s">
        <v>404</v>
      </c>
      <c r="R47" s="344"/>
    </row>
    <row r="48" spans="1:18" s="346" customFormat="1">
      <c r="A48" s="344"/>
      <c r="B48" s="343" t="s">
        <v>1264</v>
      </c>
      <c r="C48" s="343"/>
      <c r="D48" s="343"/>
      <c r="E48" s="343"/>
      <c r="F48" s="344"/>
      <c r="G48" s="348" t="s">
        <v>1360</v>
      </c>
      <c r="H48" s="344"/>
      <c r="I48" s="348" t="s">
        <v>1361</v>
      </c>
      <c r="J48" s="344"/>
      <c r="K48" s="348" t="s">
        <v>1362</v>
      </c>
      <c r="L48" s="344"/>
      <c r="M48" s="348" t="s">
        <v>1363</v>
      </c>
      <c r="N48" s="344"/>
      <c r="O48" s="348" t="s">
        <v>1364</v>
      </c>
      <c r="P48" s="344"/>
      <c r="Q48" s="348" t="s">
        <v>722</v>
      </c>
      <c r="R48" s="344"/>
    </row>
    <row r="49" spans="1:18" s="346" customFormat="1">
      <c r="A49" s="344"/>
      <c r="B49" s="344"/>
      <c r="C49" s="350" t="s">
        <v>1271</v>
      </c>
      <c r="D49" s="350"/>
      <c r="E49" s="350"/>
      <c r="F49" s="344"/>
      <c r="G49" s="348" t="s">
        <v>717</v>
      </c>
      <c r="H49" s="344"/>
      <c r="I49" s="348" t="s">
        <v>718</v>
      </c>
      <c r="J49" s="344"/>
      <c r="K49" s="348" t="s">
        <v>719</v>
      </c>
      <c r="L49" s="344"/>
      <c r="M49" s="348" t="s">
        <v>720</v>
      </c>
      <c r="N49" s="344"/>
      <c r="O49" s="348" t="s">
        <v>721</v>
      </c>
      <c r="P49" s="344"/>
      <c r="Q49" s="348" t="s">
        <v>722</v>
      </c>
      <c r="R49" s="344"/>
    </row>
    <row r="50" spans="1:18" s="346" customFormat="1">
      <c r="A50" s="344"/>
      <c r="B50" s="344"/>
      <c r="C50" s="350" t="s">
        <v>1278</v>
      </c>
      <c r="D50" s="350"/>
      <c r="E50" s="350"/>
      <c r="F50" s="344"/>
      <c r="G50" s="348" t="s">
        <v>714</v>
      </c>
      <c r="H50" s="344"/>
      <c r="I50" s="349">
        <v>-24574081</v>
      </c>
      <c r="J50" s="344"/>
      <c r="K50" s="348" t="s">
        <v>715</v>
      </c>
      <c r="L50" s="344"/>
      <c r="M50" s="348" t="s">
        <v>715</v>
      </c>
      <c r="N50" s="344"/>
      <c r="O50" s="348" t="s">
        <v>716</v>
      </c>
      <c r="P50" s="344"/>
      <c r="Q50" s="348" t="s">
        <v>404</v>
      </c>
      <c r="R50" s="344"/>
    </row>
    <row r="51" spans="1:18" s="346" customFormat="1" ht="24" customHeight="1">
      <c r="A51" s="344"/>
      <c r="B51" s="343" t="s">
        <v>1306</v>
      </c>
      <c r="C51" s="343"/>
      <c r="D51" s="343"/>
      <c r="E51" s="343"/>
      <c r="F51" s="344"/>
      <c r="G51" s="348" t="s">
        <v>752</v>
      </c>
      <c r="H51" s="344"/>
      <c r="I51" s="348" t="s">
        <v>1365</v>
      </c>
      <c r="J51" s="344"/>
      <c r="K51" s="348" t="s">
        <v>1366</v>
      </c>
      <c r="L51" s="344"/>
      <c r="M51" s="348" t="s">
        <v>1366</v>
      </c>
      <c r="N51" s="344"/>
      <c r="O51" s="348" t="s">
        <v>1366</v>
      </c>
      <c r="P51" s="344"/>
      <c r="Q51" s="348" t="s">
        <v>404</v>
      </c>
      <c r="R51" s="344"/>
    </row>
    <row r="52" spans="1:18" s="346" customFormat="1" ht="22.5" customHeight="1">
      <c r="A52" s="344"/>
      <c r="B52" s="344"/>
      <c r="C52" s="350" t="s">
        <v>1316</v>
      </c>
      <c r="D52" s="350"/>
      <c r="E52" s="350"/>
      <c r="F52" s="344"/>
      <c r="G52" s="348" t="s">
        <v>752</v>
      </c>
      <c r="H52" s="344"/>
      <c r="I52" s="348" t="s">
        <v>1365</v>
      </c>
      <c r="J52" s="344"/>
      <c r="K52" s="348" t="s">
        <v>1366</v>
      </c>
      <c r="L52" s="344"/>
      <c r="M52" s="348" t="s">
        <v>1366</v>
      </c>
      <c r="N52" s="344"/>
      <c r="O52" s="348" t="s">
        <v>1366</v>
      </c>
      <c r="P52" s="344"/>
      <c r="Q52" s="348" t="s">
        <v>404</v>
      </c>
      <c r="R52" s="344"/>
    </row>
    <row r="53" spans="1:18">
      <c r="A53" s="342"/>
    </row>
    <row r="54" spans="1:18" s="346" customFormat="1">
      <c r="A54" s="347" t="s">
        <v>770</v>
      </c>
      <c r="B54" s="347"/>
      <c r="C54" s="347"/>
      <c r="D54" s="347"/>
      <c r="E54" s="344"/>
      <c r="F54" s="344"/>
      <c r="G54" s="348" t="s">
        <v>771</v>
      </c>
      <c r="H54" s="344"/>
      <c r="I54" s="348" t="s">
        <v>772</v>
      </c>
      <c r="J54" s="344"/>
      <c r="K54" s="348" t="s">
        <v>773</v>
      </c>
      <c r="L54" s="344"/>
      <c r="M54" s="348" t="s">
        <v>774</v>
      </c>
      <c r="N54" s="344"/>
      <c r="O54" s="348" t="s">
        <v>775</v>
      </c>
      <c r="P54" s="344"/>
      <c r="Q54" s="348" t="s">
        <v>776</v>
      </c>
      <c r="R54" s="344"/>
    </row>
    <row r="55" spans="1:18">
      <c r="A55" s="342"/>
      <c r="B55" s="342"/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</row>
  </sheetData>
  <mergeCells count="51">
    <mergeCell ref="B51:E51"/>
    <mergeCell ref="C52:E52"/>
    <mergeCell ref="A54:D54"/>
    <mergeCell ref="C45:E45"/>
    <mergeCell ref="C46:E46"/>
    <mergeCell ref="C47:E47"/>
    <mergeCell ref="B48:E48"/>
    <mergeCell ref="C49:E49"/>
    <mergeCell ref="C50:E50"/>
    <mergeCell ref="C39:E39"/>
    <mergeCell ref="C40:E40"/>
    <mergeCell ref="B41:E41"/>
    <mergeCell ref="A42:C42"/>
    <mergeCell ref="C43:E43"/>
    <mergeCell ref="C44:E44"/>
    <mergeCell ref="C32:E32"/>
    <mergeCell ref="A34:E34"/>
    <mergeCell ref="B35:E35"/>
    <mergeCell ref="C36:E36"/>
    <mergeCell ref="C37:E37"/>
    <mergeCell ref="C38:E38"/>
    <mergeCell ref="C26:E26"/>
    <mergeCell ref="C27:E27"/>
    <mergeCell ref="C28:E28"/>
    <mergeCell ref="C29:E29"/>
    <mergeCell ref="B30:E30"/>
    <mergeCell ref="C31:E31"/>
    <mergeCell ref="C20:E20"/>
    <mergeCell ref="C21:E21"/>
    <mergeCell ref="C22:E22"/>
    <mergeCell ref="B23:E23"/>
    <mergeCell ref="C24:E24"/>
    <mergeCell ref="C25:E25"/>
    <mergeCell ref="C14:E14"/>
    <mergeCell ref="C15:E15"/>
    <mergeCell ref="B16:E16"/>
    <mergeCell ref="C17:E17"/>
    <mergeCell ref="C18:E18"/>
    <mergeCell ref="C19:E19"/>
    <mergeCell ref="A8:E8"/>
    <mergeCell ref="B9:E9"/>
    <mergeCell ref="C10:E10"/>
    <mergeCell ref="C11:E11"/>
    <mergeCell ref="C12:E12"/>
    <mergeCell ref="C13:E13"/>
    <mergeCell ref="A1:Q1"/>
    <mergeCell ref="A2:Q2"/>
    <mergeCell ref="A3:Q3"/>
    <mergeCell ref="A4:Q4"/>
    <mergeCell ref="A5:Q5"/>
    <mergeCell ref="A7:C7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1172-7481-4584-8758-D4DB1D64A871}">
  <sheetPr>
    <pageSetUpPr fitToPage="1"/>
  </sheetPr>
  <dimension ref="A1:O27"/>
  <sheetViews>
    <sheetView workbookViewId="0">
      <selection activeCell="B32" sqref="B32"/>
    </sheetView>
  </sheetViews>
  <sheetFormatPr baseColWidth="10" defaultColWidth="9.140625" defaultRowHeight="15"/>
  <cols>
    <col min="1" max="1" width="36" customWidth="1"/>
    <col min="2" max="2" width="19.7109375" customWidth="1"/>
    <col min="3" max="3" width="0.85546875" customWidth="1"/>
    <col min="4" max="4" width="13.7109375" customWidth="1"/>
    <col min="5" max="5" width="0.85546875" customWidth="1"/>
    <col min="6" max="6" width="13.7109375" customWidth="1"/>
    <col min="7" max="7" width="0.85546875" customWidth="1"/>
    <col min="8" max="8" width="13.7109375" customWidth="1"/>
    <col min="9" max="9" width="0.85546875" customWidth="1"/>
    <col min="10" max="10" width="14.5703125" customWidth="1"/>
    <col min="11" max="11" width="0.85546875" customWidth="1"/>
    <col min="12" max="12" width="13.7109375" customWidth="1"/>
    <col min="13" max="13" width="0.85546875" customWidth="1"/>
    <col min="14" max="14" width="13.5703125" customWidth="1"/>
    <col min="15" max="15" width="7" customWidth="1"/>
  </cols>
  <sheetData>
    <row r="1" spans="1:15">
      <c r="A1" s="341" t="s">
        <v>77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2" spans="1:15">
      <c r="A2" s="341" t="s">
        <v>379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</row>
    <row r="3" spans="1:15">
      <c r="A3" s="341" t="s">
        <v>380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</row>
    <row r="4" spans="1:15">
      <c r="A4" s="341" t="s">
        <v>1367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</row>
    <row r="5" spans="1:15">
      <c r="A5" s="341" t="s">
        <v>382</v>
      </c>
      <c r="B5" s="341"/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</row>
    <row r="7" spans="1:15" s="346" customFormat="1" ht="24">
      <c r="A7" s="351" t="s">
        <v>383</v>
      </c>
      <c r="B7" s="344"/>
      <c r="C7" s="344"/>
      <c r="D7" s="345" t="s">
        <v>384</v>
      </c>
      <c r="E7" s="344"/>
      <c r="F7" s="345" t="s">
        <v>385</v>
      </c>
      <c r="G7" s="344"/>
      <c r="H7" s="345" t="s">
        <v>10</v>
      </c>
      <c r="I7" s="344"/>
      <c r="J7" s="345" t="s">
        <v>2</v>
      </c>
      <c r="K7" s="344"/>
      <c r="L7" s="345" t="s">
        <v>386</v>
      </c>
      <c r="M7" s="344"/>
      <c r="N7" s="345" t="s">
        <v>387</v>
      </c>
      <c r="O7" s="344"/>
    </row>
    <row r="8" spans="1:15" s="346" customFormat="1" ht="16.5" customHeight="1">
      <c r="A8" s="347" t="s">
        <v>388</v>
      </c>
      <c r="B8" s="347"/>
      <c r="C8" s="344"/>
      <c r="D8" s="348" t="s">
        <v>792</v>
      </c>
      <c r="E8" s="344"/>
      <c r="F8" s="348" t="s">
        <v>793</v>
      </c>
      <c r="G8" s="344"/>
      <c r="H8" s="348" t="s">
        <v>794</v>
      </c>
      <c r="I8" s="344"/>
      <c r="J8" s="348" t="s">
        <v>794</v>
      </c>
      <c r="K8" s="344"/>
      <c r="L8" s="348" t="s">
        <v>795</v>
      </c>
      <c r="M8" s="344"/>
      <c r="N8" s="348" t="s">
        <v>404</v>
      </c>
      <c r="O8" s="344"/>
    </row>
    <row r="9" spans="1:15" s="346" customFormat="1">
      <c r="A9" s="347" t="s">
        <v>1368</v>
      </c>
      <c r="B9" s="347"/>
      <c r="C9" s="344"/>
      <c r="D9" s="348" t="s">
        <v>1369</v>
      </c>
      <c r="E9" s="344"/>
      <c r="F9" s="348" t="s">
        <v>1370</v>
      </c>
      <c r="G9" s="344"/>
      <c r="H9" s="348" t="s">
        <v>1371</v>
      </c>
      <c r="I9" s="344"/>
      <c r="J9" s="348" t="s">
        <v>1371</v>
      </c>
      <c r="K9" s="344"/>
      <c r="L9" s="348" t="s">
        <v>1372</v>
      </c>
      <c r="M9" s="344"/>
      <c r="N9" s="348" t="s">
        <v>404</v>
      </c>
      <c r="O9" s="344"/>
    </row>
    <row r="10" spans="1:15" s="346" customFormat="1">
      <c r="A10" s="347" t="s">
        <v>1373</v>
      </c>
      <c r="B10" s="347"/>
      <c r="C10" s="344"/>
      <c r="D10" s="348" t="s">
        <v>404</v>
      </c>
      <c r="E10" s="344"/>
      <c r="F10" s="348" t="s">
        <v>404</v>
      </c>
      <c r="G10" s="344"/>
      <c r="H10" s="348" t="s">
        <v>404</v>
      </c>
      <c r="I10" s="344"/>
      <c r="J10" s="348" t="s">
        <v>404</v>
      </c>
      <c r="K10" s="344"/>
      <c r="L10" s="348" t="s">
        <v>404</v>
      </c>
      <c r="M10" s="344"/>
      <c r="N10" s="348" t="s">
        <v>404</v>
      </c>
      <c r="O10" s="344"/>
    </row>
    <row r="11" spans="1:15" s="346" customFormat="1">
      <c r="A11" s="347" t="s">
        <v>1374</v>
      </c>
      <c r="B11" s="347"/>
      <c r="C11" s="344"/>
      <c r="D11" s="348" t="s">
        <v>404</v>
      </c>
      <c r="E11" s="344"/>
      <c r="F11" s="348" t="s">
        <v>404</v>
      </c>
      <c r="G11" s="344"/>
      <c r="H11" s="348" t="s">
        <v>404</v>
      </c>
      <c r="I11" s="344"/>
      <c r="J11" s="348" t="s">
        <v>404</v>
      </c>
      <c r="K11" s="344"/>
      <c r="L11" s="348" t="s">
        <v>404</v>
      </c>
      <c r="M11" s="344"/>
      <c r="N11" s="348" t="s">
        <v>404</v>
      </c>
      <c r="O11" s="344"/>
    </row>
    <row r="12" spans="1:15" s="346" customFormat="1">
      <c r="A12" s="347" t="s">
        <v>1375</v>
      </c>
      <c r="B12" s="347"/>
      <c r="C12" s="344"/>
      <c r="D12" s="348" t="s">
        <v>404</v>
      </c>
      <c r="E12" s="344"/>
      <c r="F12" s="348" t="s">
        <v>404</v>
      </c>
      <c r="G12" s="344"/>
      <c r="H12" s="348" t="s">
        <v>404</v>
      </c>
      <c r="I12" s="344"/>
      <c r="J12" s="348" t="s">
        <v>404</v>
      </c>
      <c r="K12" s="344"/>
      <c r="L12" s="348" t="s">
        <v>404</v>
      </c>
      <c r="M12" s="344"/>
      <c r="N12" s="348" t="s">
        <v>404</v>
      </c>
      <c r="O12" s="344"/>
    </row>
    <row r="13" spans="1:15" s="346" customFormat="1">
      <c r="A13" s="347" t="s">
        <v>1376</v>
      </c>
      <c r="B13" s="347"/>
      <c r="C13" s="344"/>
      <c r="D13" s="348" t="s">
        <v>404</v>
      </c>
      <c r="E13" s="344"/>
      <c r="F13" s="348" t="s">
        <v>404</v>
      </c>
      <c r="G13" s="344"/>
      <c r="H13" s="348" t="s">
        <v>404</v>
      </c>
      <c r="I13" s="344"/>
      <c r="J13" s="348" t="s">
        <v>404</v>
      </c>
      <c r="K13" s="344"/>
      <c r="L13" s="348" t="s">
        <v>404</v>
      </c>
      <c r="M13" s="344"/>
      <c r="N13" s="348" t="s">
        <v>404</v>
      </c>
      <c r="O13" s="344"/>
    </row>
    <row r="14" spans="1:15" s="346" customFormat="1">
      <c r="A14" s="347" t="s">
        <v>1377</v>
      </c>
      <c r="B14" s="347"/>
      <c r="C14" s="344"/>
      <c r="D14" s="348" t="s">
        <v>1378</v>
      </c>
      <c r="E14" s="344"/>
      <c r="F14" s="348" t="s">
        <v>1379</v>
      </c>
      <c r="G14" s="344"/>
      <c r="H14" s="348" t="s">
        <v>1380</v>
      </c>
      <c r="I14" s="344"/>
      <c r="J14" s="348" t="s">
        <v>1380</v>
      </c>
      <c r="K14" s="344"/>
      <c r="L14" s="348" t="s">
        <v>1381</v>
      </c>
      <c r="M14" s="344"/>
      <c r="N14" s="348" t="s">
        <v>404</v>
      </c>
      <c r="O14" s="344"/>
    </row>
    <row r="15" spans="1:15" s="346" customFormat="1" ht="28.5" customHeight="1">
      <c r="A15" s="347" t="s">
        <v>1382</v>
      </c>
      <c r="B15" s="347"/>
      <c r="C15" s="344"/>
      <c r="D15" s="348" t="s">
        <v>404</v>
      </c>
      <c r="E15" s="344"/>
      <c r="F15" s="348" t="s">
        <v>404</v>
      </c>
      <c r="G15" s="344"/>
      <c r="H15" s="348" t="s">
        <v>404</v>
      </c>
      <c r="I15" s="344"/>
      <c r="J15" s="348" t="s">
        <v>404</v>
      </c>
      <c r="K15" s="344"/>
      <c r="L15" s="348" t="s">
        <v>404</v>
      </c>
      <c r="M15" s="344"/>
      <c r="N15" s="348" t="s">
        <v>404</v>
      </c>
      <c r="O15" s="344"/>
    </row>
    <row r="16" spans="1:15" s="346" customFormat="1">
      <c r="A16" s="347" t="s">
        <v>1383</v>
      </c>
      <c r="B16" s="347"/>
      <c r="C16" s="344"/>
      <c r="D16" s="348" t="s">
        <v>404</v>
      </c>
      <c r="E16" s="344"/>
      <c r="F16" s="348" t="s">
        <v>404</v>
      </c>
      <c r="G16" s="344"/>
      <c r="H16" s="348" t="s">
        <v>404</v>
      </c>
      <c r="I16" s="344"/>
      <c r="J16" s="348" t="s">
        <v>404</v>
      </c>
      <c r="K16" s="344"/>
      <c r="L16" s="348" t="s">
        <v>404</v>
      </c>
      <c r="M16" s="344"/>
      <c r="N16" s="348" t="s">
        <v>404</v>
      </c>
      <c r="O16" s="344"/>
    </row>
    <row r="17" spans="1:15" s="346" customFormat="1">
      <c r="A17" s="347" t="s">
        <v>675</v>
      </c>
      <c r="B17" s="347"/>
      <c r="C17" s="344"/>
      <c r="D17" s="348" t="s">
        <v>404</v>
      </c>
      <c r="E17" s="344"/>
      <c r="F17" s="348" t="s">
        <v>1082</v>
      </c>
      <c r="G17" s="344"/>
      <c r="H17" s="348" t="s">
        <v>1082</v>
      </c>
      <c r="I17" s="344"/>
      <c r="J17" s="348" t="s">
        <v>1082</v>
      </c>
      <c r="K17" s="344"/>
      <c r="L17" s="348" t="s">
        <v>1082</v>
      </c>
      <c r="M17" s="344"/>
      <c r="N17" s="348" t="s">
        <v>404</v>
      </c>
      <c r="O17" s="344"/>
    </row>
    <row r="18" spans="1:15" s="346" customFormat="1">
      <c r="A18" s="347" t="s">
        <v>1368</v>
      </c>
      <c r="B18" s="347"/>
      <c r="C18" s="344"/>
      <c r="D18" s="348" t="s">
        <v>404</v>
      </c>
      <c r="E18" s="344"/>
      <c r="F18" s="348" t="s">
        <v>1082</v>
      </c>
      <c r="G18" s="344"/>
      <c r="H18" s="348" t="s">
        <v>1082</v>
      </c>
      <c r="I18" s="344"/>
      <c r="J18" s="348" t="s">
        <v>1082</v>
      </c>
      <c r="K18" s="344"/>
      <c r="L18" s="348" t="s">
        <v>1082</v>
      </c>
      <c r="M18" s="344"/>
      <c r="N18" s="348" t="s">
        <v>404</v>
      </c>
      <c r="O18" s="344"/>
    </row>
    <row r="19" spans="1:15" s="346" customFormat="1">
      <c r="A19" s="347" t="s">
        <v>1373</v>
      </c>
      <c r="B19" s="347"/>
      <c r="C19" s="344"/>
      <c r="D19" s="348" t="s">
        <v>404</v>
      </c>
      <c r="E19" s="344"/>
      <c r="F19" s="348" t="s">
        <v>404</v>
      </c>
      <c r="G19" s="344"/>
      <c r="H19" s="348" t="s">
        <v>404</v>
      </c>
      <c r="I19" s="344"/>
      <c r="J19" s="348" t="s">
        <v>404</v>
      </c>
      <c r="K19" s="344"/>
      <c r="L19" s="348" t="s">
        <v>404</v>
      </c>
      <c r="M19" s="344"/>
      <c r="N19" s="348" t="s">
        <v>404</v>
      </c>
      <c r="O19" s="344"/>
    </row>
    <row r="20" spans="1:15" s="346" customFormat="1">
      <c r="A20" s="347" t="s">
        <v>1374</v>
      </c>
      <c r="B20" s="347"/>
      <c r="C20" s="344"/>
      <c r="D20" s="348" t="s">
        <v>404</v>
      </c>
      <c r="E20" s="344"/>
      <c r="F20" s="348" t="s">
        <v>404</v>
      </c>
      <c r="G20" s="344"/>
      <c r="H20" s="348" t="s">
        <v>404</v>
      </c>
      <c r="I20" s="344"/>
      <c r="J20" s="348" t="s">
        <v>404</v>
      </c>
      <c r="K20" s="344"/>
      <c r="L20" s="348" t="s">
        <v>404</v>
      </c>
      <c r="M20" s="344"/>
      <c r="N20" s="348" t="s">
        <v>404</v>
      </c>
      <c r="O20" s="344"/>
    </row>
    <row r="21" spans="1:15" s="346" customFormat="1">
      <c r="A21" s="347" t="s">
        <v>1375</v>
      </c>
      <c r="B21" s="347"/>
      <c r="C21" s="344"/>
      <c r="D21" s="348" t="s">
        <v>404</v>
      </c>
      <c r="E21" s="344"/>
      <c r="F21" s="348" t="s">
        <v>404</v>
      </c>
      <c r="G21" s="344"/>
      <c r="H21" s="348" t="s">
        <v>404</v>
      </c>
      <c r="I21" s="344"/>
      <c r="J21" s="348" t="s">
        <v>404</v>
      </c>
      <c r="K21" s="344"/>
      <c r="L21" s="348" t="s">
        <v>404</v>
      </c>
      <c r="M21" s="344"/>
      <c r="N21" s="348" t="s">
        <v>404</v>
      </c>
      <c r="O21" s="344"/>
    </row>
    <row r="22" spans="1:15" s="346" customFormat="1">
      <c r="A22" s="347" t="s">
        <v>1376</v>
      </c>
      <c r="B22" s="347"/>
      <c r="C22" s="344"/>
      <c r="D22" s="348" t="s">
        <v>404</v>
      </c>
      <c r="E22" s="344"/>
      <c r="F22" s="348" t="s">
        <v>404</v>
      </c>
      <c r="G22" s="344"/>
      <c r="H22" s="348" t="s">
        <v>404</v>
      </c>
      <c r="I22" s="344"/>
      <c r="J22" s="348" t="s">
        <v>404</v>
      </c>
      <c r="K22" s="344"/>
      <c r="L22" s="348" t="s">
        <v>404</v>
      </c>
      <c r="M22" s="344"/>
      <c r="N22" s="348" t="s">
        <v>404</v>
      </c>
      <c r="O22" s="344"/>
    </row>
    <row r="23" spans="1:15" s="346" customFormat="1">
      <c r="A23" s="347" t="s">
        <v>1377</v>
      </c>
      <c r="B23" s="347"/>
      <c r="C23" s="344"/>
      <c r="D23" s="348" t="s">
        <v>404</v>
      </c>
      <c r="E23" s="344"/>
      <c r="F23" s="348" t="s">
        <v>404</v>
      </c>
      <c r="G23" s="344"/>
      <c r="H23" s="348" t="s">
        <v>404</v>
      </c>
      <c r="I23" s="344"/>
      <c r="J23" s="348" t="s">
        <v>404</v>
      </c>
      <c r="K23" s="344"/>
      <c r="L23" s="348" t="s">
        <v>404</v>
      </c>
      <c r="M23" s="344"/>
      <c r="N23" s="348" t="s">
        <v>404</v>
      </c>
      <c r="O23" s="344"/>
    </row>
    <row r="24" spans="1:15" s="346" customFormat="1" ht="28.5" customHeight="1">
      <c r="A24" s="347" t="s">
        <v>1382</v>
      </c>
      <c r="B24" s="347"/>
      <c r="C24" s="344"/>
      <c r="D24" s="348" t="s">
        <v>404</v>
      </c>
      <c r="E24" s="344"/>
      <c r="F24" s="348" t="s">
        <v>404</v>
      </c>
      <c r="G24" s="344"/>
      <c r="H24" s="348" t="s">
        <v>404</v>
      </c>
      <c r="I24" s="344"/>
      <c r="J24" s="348" t="s">
        <v>404</v>
      </c>
      <c r="K24" s="344"/>
      <c r="L24" s="348" t="s">
        <v>404</v>
      </c>
      <c r="M24" s="344"/>
      <c r="N24" s="348" t="s">
        <v>404</v>
      </c>
      <c r="O24" s="344"/>
    </row>
    <row r="25" spans="1:15" s="346" customFormat="1">
      <c r="A25" s="347" t="s">
        <v>1383</v>
      </c>
      <c r="B25" s="347"/>
      <c r="C25" s="344"/>
      <c r="D25" s="348" t="s">
        <v>404</v>
      </c>
      <c r="E25" s="344"/>
      <c r="F25" s="348" t="s">
        <v>404</v>
      </c>
      <c r="G25" s="344"/>
      <c r="H25" s="348" t="s">
        <v>404</v>
      </c>
      <c r="I25" s="344"/>
      <c r="J25" s="348" t="s">
        <v>404</v>
      </c>
      <c r="K25" s="344"/>
      <c r="L25" s="348" t="s">
        <v>404</v>
      </c>
      <c r="M25" s="344"/>
      <c r="N25" s="348" t="s">
        <v>404</v>
      </c>
      <c r="O25" s="344"/>
    </row>
    <row r="26" spans="1:15" s="346" customFormat="1">
      <c r="A26" s="347" t="s">
        <v>1384</v>
      </c>
      <c r="B26" s="347"/>
      <c r="C26" s="344"/>
      <c r="D26" s="348" t="s">
        <v>792</v>
      </c>
      <c r="E26" s="344"/>
      <c r="F26" s="348" t="s">
        <v>1385</v>
      </c>
      <c r="G26" s="344"/>
      <c r="H26" s="348" t="s">
        <v>1386</v>
      </c>
      <c r="I26" s="344"/>
      <c r="J26" s="348" t="s">
        <v>1386</v>
      </c>
      <c r="K26" s="344"/>
      <c r="L26" s="348" t="s">
        <v>1387</v>
      </c>
      <c r="M26" s="344"/>
      <c r="N26" s="348" t="s">
        <v>404</v>
      </c>
      <c r="O26" s="344"/>
    </row>
    <row r="27" spans="1:15">
      <c r="A27" s="342"/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N27" s="342"/>
      <c r="O27" s="342"/>
    </row>
  </sheetData>
  <mergeCells count="24"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1:N1"/>
    <mergeCell ref="A2:N2"/>
    <mergeCell ref="A3:N3"/>
    <mergeCell ref="A4:N4"/>
    <mergeCell ref="A5:N5"/>
    <mergeCell ref="A8:B8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CFCDA-D350-4041-9803-9A62591685C2}">
  <sheetPr>
    <pageSetUpPr fitToPage="1"/>
  </sheetPr>
  <dimension ref="A1:AJ70"/>
  <sheetViews>
    <sheetView showGridLines="0" tabSelected="1" view="pageBreakPreview" topLeftCell="A16" zoomScale="70" zoomScaleNormal="85" zoomScaleSheetLayoutView="70" workbookViewId="0">
      <selection activeCell="F32" sqref="F32"/>
    </sheetView>
  </sheetViews>
  <sheetFormatPr baseColWidth="10" defaultColWidth="11.42578125" defaultRowHeight="18"/>
  <cols>
    <col min="1" max="1" width="44.140625" style="223" customWidth="1"/>
    <col min="2" max="7" width="22.140625" style="223" customWidth="1"/>
    <col min="8" max="8" width="39" style="223" hidden="1" customWidth="1"/>
    <col min="9" max="9" width="20.140625" style="224" hidden="1" customWidth="1"/>
    <col min="10" max="10" width="21.5703125" style="224" hidden="1" customWidth="1"/>
    <col min="11" max="11" width="18.28515625" style="224" hidden="1" customWidth="1"/>
    <col min="12" max="13" width="17.85546875" style="224" hidden="1" customWidth="1"/>
    <col min="14" max="14" width="11.42578125" style="224" hidden="1" customWidth="1"/>
    <col min="15" max="16" width="21.140625" style="223" hidden="1" customWidth="1"/>
    <col min="17" max="17" width="21.7109375" style="223" hidden="1" customWidth="1"/>
    <col min="18" max="20" width="21.140625" style="223" hidden="1" customWidth="1"/>
    <col min="21" max="21" width="18.85546875" style="223" hidden="1" customWidth="1"/>
    <col min="22" max="22" width="17.85546875" style="223" hidden="1" customWidth="1"/>
    <col min="23" max="23" width="13.140625" style="223" hidden="1" customWidth="1"/>
    <col min="24" max="24" width="0" style="223" hidden="1" customWidth="1"/>
    <col min="25" max="26" width="20.7109375" style="223" hidden="1" customWidth="1"/>
    <col min="27" max="27" width="21.140625" style="223" hidden="1" customWidth="1"/>
    <col min="28" max="29" width="20.7109375" style="223" hidden="1" customWidth="1"/>
    <col min="30" max="30" width="11.42578125" style="223" hidden="1" customWidth="1"/>
    <col min="31" max="16384" width="11.42578125" style="223"/>
  </cols>
  <sheetData>
    <row r="1" spans="1:36" ht="18.75" thickBot="1"/>
    <row r="2" spans="1:36" ht="18.75">
      <c r="A2" s="225" t="s">
        <v>79</v>
      </c>
      <c r="B2" s="226"/>
      <c r="C2" s="226"/>
      <c r="D2" s="226"/>
      <c r="E2" s="226"/>
      <c r="F2" s="226"/>
      <c r="G2" s="227"/>
      <c r="H2" s="228"/>
    </row>
    <row r="3" spans="1:36" ht="18.75">
      <c r="A3" s="229" t="s">
        <v>80</v>
      </c>
      <c r="B3" s="230"/>
      <c r="C3" s="230"/>
      <c r="D3" s="230"/>
      <c r="E3" s="230"/>
      <c r="F3" s="230"/>
      <c r="G3" s="231"/>
      <c r="H3" s="228"/>
      <c r="K3" s="232" t="e">
        <f>#REF!-B18</f>
        <v>#REF!</v>
      </c>
    </row>
    <row r="4" spans="1:36" ht="18.75">
      <c r="A4" s="229" t="s">
        <v>1</v>
      </c>
      <c r="B4" s="230"/>
      <c r="C4" s="230"/>
      <c r="D4" s="230"/>
      <c r="E4" s="230"/>
      <c r="F4" s="230"/>
      <c r="G4" s="231"/>
      <c r="H4" s="228"/>
      <c r="K4" s="233" t="e">
        <f>#REF!-B15</f>
        <v>#REF!</v>
      </c>
    </row>
    <row r="5" spans="1:36" ht="19.5" thickBot="1">
      <c r="A5" s="234" t="s">
        <v>81</v>
      </c>
      <c r="B5" s="235"/>
      <c r="C5" s="235"/>
      <c r="D5" s="235"/>
      <c r="E5" s="235"/>
      <c r="F5" s="235"/>
      <c r="G5" s="236"/>
      <c r="H5" s="228"/>
    </row>
    <row r="6" spans="1:36" ht="15" customHeight="1">
      <c r="A6" s="237" t="s">
        <v>3</v>
      </c>
      <c r="B6" s="238" t="s">
        <v>82</v>
      </c>
      <c r="C6" s="238">
        <v>2026</v>
      </c>
      <c r="D6" s="238">
        <v>2027</v>
      </c>
      <c r="E6" s="238">
        <v>2028</v>
      </c>
      <c r="F6" s="238">
        <v>2029</v>
      </c>
      <c r="G6" s="238">
        <v>2030</v>
      </c>
      <c r="H6" s="228"/>
    </row>
    <row r="7" spans="1:36" ht="44.25" customHeight="1" thickBot="1">
      <c r="A7" s="239"/>
      <c r="B7" s="240"/>
      <c r="C7" s="240"/>
      <c r="D7" s="240"/>
      <c r="E7" s="240"/>
      <c r="F7" s="240"/>
      <c r="G7" s="240"/>
      <c r="H7" s="228"/>
      <c r="I7" s="241" t="s">
        <v>83</v>
      </c>
      <c r="J7" s="241" t="s">
        <v>84</v>
      </c>
      <c r="K7" s="241" t="s">
        <v>85</v>
      </c>
      <c r="L7" s="241" t="s">
        <v>86</v>
      </c>
      <c r="M7" s="241" t="s">
        <v>87</v>
      </c>
    </row>
    <row r="8" spans="1:36">
      <c r="A8" s="242"/>
      <c r="B8" s="243"/>
      <c r="C8" s="243"/>
      <c r="D8" s="243"/>
      <c r="E8" s="243"/>
      <c r="F8" s="243"/>
      <c r="G8" s="243"/>
      <c r="H8" s="228"/>
      <c r="I8" s="244">
        <v>3.7999999999999999E-2</v>
      </c>
      <c r="J8" s="244">
        <v>3.7999999999999999E-2</v>
      </c>
      <c r="K8" s="244">
        <v>3.7999999999999999E-2</v>
      </c>
      <c r="L8" s="244">
        <v>3.7999999999999999E-2</v>
      </c>
      <c r="M8" s="244">
        <v>3.7999999999999999E-2</v>
      </c>
      <c r="O8" s="223">
        <v>2024</v>
      </c>
      <c r="P8" s="223">
        <v>2025</v>
      </c>
      <c r="Q8" s="223">
        <v>2026</v>
      </c>
      <c r="R8" s="223">
        <v>2027</v>
      </c>
      <c r="S8" s="223">
        <v>2028</v>
      </c>
      <c r="T8" s="223">
        <v>2029</v>
      </c>
      <c r="Y8" s="223">
        <v>2024</v>
      </c>
      <c r="Z8" s="223">
        <v>2025</v>
      </c>
      <c r="AA8" s="223">
        <v>2026</v>
      </c>
      <c r="AB8" s="223">
        <v>2027</v>
      </c>
      <c r="AC8" s="223">
        <v>2028</v>
      </c>
    </row>
    <row r="9" spans="1:36" s="248" customFormat="1" ht="31.5" customHeight="1">
      <c r="A9" s="245" t="s">
        <v>88</v>
      </c>
      <c r="B9" s="246">
        <f>B10+B11+B12+B13+B14+B15+B16+B17+B18+B19+B20+B21</f>
        <v>13004836423</v>
      </c>
      <c r="C9" s="247">
        <f t="shared" ref="C9:AD9" si="0">C10+C11+C12+C13+C14+C15+C16+C17+C18+C19+C20+C21</f>
        <v>13433996024</v>
      </c>
      <c r="D9" s="246">
        <f t="shared" si="0"/>
        <v>13877317894</v>
      </c>
      <c r="E9" s="246">
        <f>E10+E11+E12+E13+E14+E15+E16+E17+E18+E19+E20+E21</f>
        <v>14335269383</v>
      </c>
      <c r="F9" s="246">
        <f>F10+F11+F12+F13+F14+F15+F16+F17+F18+F19+F20+F21</f>
        <v>14808333274</v>
      </c>
      <c r="G9" s="246">
        <f>G10+G11+G12+G13+G14+AJ15+G15+G16+G17+G18+G19+G20+G21</f>
        <v>15297008272</v>
      </c>
      <c r="H9" s="246">
        <f t="shared" si="0"/>
        <v>5215820559.2080002</v>
      </c>
      <c r="I9" s="246">
        <f t="shared" si="0"/>
        <v>13499020207.073999</v>
      </c>
      <c r="J9" s="246">
        <f t="shared" si="0"/>
        <v>14011982974.942812</v>
      </c>
      <c r="K9" s="246">
        <f t="shared" si="0"/>
        <v>14544438327.990639</v>
      </c>
      <c r="L9" s="246">
        <f t="shared" si="0"/>
        <v>15097126984.454285</v>
      </c>
      <c r="M9" s="246">
        <f t="shared" si="0"/>
        <v>15670817809.863546</v>
      </c>
      <c r="N9" s="246">
        <f t="shared" si="0"/>
        <v>0</v>
      </c>
      <c r="O9" s="246">
        <f t="shared" si="0"/>
        <v>13004836423</v>
      </c>
      <c r="P9" s="246">
        <f t="shared" si="0"/>
        <v>13499020208</v>
      </c>
      <c r="Q9" s="246">
        <f t="shared" si="0"/>
        <v>14011982975</v>
      </c>
      <c r="R9" s="246">
        <f t="shared" si="0"/>
        <v>14544438328</v>
      </c>
      <c r="S9" s="246">
        <f t="shared" si="0"/>
        <v>15097126983</v>
      </c>
      <c r="T9" s="246">
        <f t="shared" si="0"/>
        <v>15670817810</v>
      </c>
      <c r="U9" s="246">
        <f t="shared" si="0"/>
        <v>85828222727</v>
      </c>
      <c r="V9" s="246">
        <f t="shared" si="0"/>
        <v>69459752998</v>
      </c>
      <c r="W9" s="246">
        <f t="shared" si="0"/>
        <v>-16368469729</v>
      </c>
      <c r="X9" s="246">
        <f t="shared" si="0"/>
        <v>0</v>
      </c>
      <c r="Y9" s="246">
        <f t="shared" si="0"/>
        <v>13420991188.535999</v>
      </c>
      <c r="Z9" s="246" t="e">
        <f t="shared" si="0"/>
        <v>#REF!</v>
      </c>
      <c r="AA9" s="246">
        <f t="shared" si="0"/>
        <v>13863883896.768</v>
      </c>
      <c r="AB9" s="246">
        <f t="shared" si="0"/>
        <v>14321392066.608</v>
      </c>
      <c r="AC9" s="246">
        <f t="shared" si="0"/>
        <v>14793998003.256001</v>
      </c>
      <c r="AD9" s="246">
        <f t="shared" si="0"/>
        <v>0</v>
      </c>
    </row>
    <row r="10" spans="1:36" s="248" customFormat="1" ht="23.25" customHeight="1">
      <c r="A10" s="249" t="s">
        <v>89</v>
      </c>
      <c r="B10" s="250">
        <v>2467275572</v>
      </c>
      <c r="C10" s="250">
        <v>2548695666</v>
      </c>
      <c r="D10" s="250">
        <v>2632802623</v>
      </c>
      <c r="E10" s="250">
        <v>2719685109</v>
      </c>
      <c r="F10" s="250">
        <v>2809434718</v>
      </c>
      <c r="G10" s="250">
        <v>2902146064</v>
      </c>
      <c r="H10" s="251">
        <f>(B10*3.8%)+B10</f>
        <v>2561032043.7360001</v>
      </c>
      <c r="I10" s="252">
        <f t="shared" ref="I10:I18" si="1">(B10*3.8%)+B10</f>
        <v>2561032043.7360001</v>
      </c>
      <c r="J10" s="252">
        <f>(I10*3.8%)+I10</f>
        <v>2658351261.3979683</v>
      </c>
      <c r="K10" s="252">
        <f>(J10*3.8%)+J10</f>
        <v>2759368609.3310909</v>
      </c>
      <c r="L10" s="252">
        <f t="shared" ref="L10:M18" si="2">(K10*3.8%)+K10</f>
        <v>2864224616.4856725</v>
      </c>
      <c r="M10" s="252">
        <f t="shared" si="2"/>
        <v>2973065151.912128</v>
      </c>
      <c r="N10" s="253"/>
      <c r="O10" s="254">
        <f t="shared" ref="O10:O18" si="3">ROUND(B10,0)</f>
        <v>2467275572</v>
      </c>
      <c r="P10" s="254">
        <f>ROUND(I10,0)</f>
        <v>2561032044</v>
      </c>
      <c r="Q10" s="254">
        <f>ROUND(J10,0)</f>
        <v>2658351261</v>
      </c>
      <c r="R10" s="254">
        <f>ROUND(K10,0)</f>
        <v>2759368609</v>
      </c>
      <c r="S10" s="254">
        <f>ROUND(L10,0)</f>
        <v>2864224616</v>
      </c>
      <c r="T10" s="254">
        <f>ROUND(M10,0)</f>
        <v>2973065152</v>
      </c>
      <c r="U10" s="254">
        <f t="shared" ref="U10:U33" si="4">SUM(O10:T10)</f>
        <v>16283317254</v>
      </c>
      <c r="V10" s="255">
        <f t="shared" ref="V10:V33" si="5">SUM(B10:F10)</f>
        <v>13177893688</v>
      </c>
      <c r="W10" s="254">
        <f t="shared" ref="W10:W33" si="6">V10-U10</f>
        <v>-3105423566</v>
      </c>
      <c r="Y10" s="256">
        <f>(B10*3.2%)+(B10)</f>
        <v>2546228390.3039999</v>
      </c>
      <c r="Z10" s="256" t="e">
        <f>(#REF!*3.2%)+(#REF!)</f>
        <v>#REF!</v>
      </c>
      <c r="AA10" s="256">
        <f>(C10*3.2%)+(C10)</f>
        <v>2630253927.3119998</v>
      </c>
      <c r="AB10" s="256">
        <f>(D10*3.2%)+(D10)</f>
        <v>2717052306.9359999</v>
      </c>
      <c r="AC10" s="256">
        <f>(E10*3.2%)+(E10)</f>
        <v>2806715032.4879999</v>
      </c>
      <c r="AD10" s="256"/>
    </row>
    <row r="11" spans="1:36" s="248" customFormat="1" ht="23.25" customHeight="1">
      <c r="A11" s="249" t="s">
        <v>90</v>
      </c>
      <c r="B11" s="250">
        <v>0</v>
      </c>
      <c r="C11" s="250">
        <v>0</v>
      </c>
      <c r="D11" s="250">
        <v>0</v>
      </c>
      <c r="E11" s="250">
        <v>0</v>
      </c>
      <c r="F11" s="250">
        <v>0</v>
      </c>
      <c r="G11" s="250">
        <v>0</v>
      </c>
      <c r="H11" s="251">
        <f>B10*3.8%</f>
        <v>93756471.736000001</v>
      </c>
      <c r="I11" s="252">
        <f t="shared" si="1"/>
        <v>0</v>
      </c>
      <c r="J11" s="252">
        <f t="shared" ref="J11:K18" si="7">(I11*3.8%)+I11</f>
        <v>0</v>
      </c>
      <c r="K11" s="252">
        <f t="shared" si="7"/>
        <v>0</v>
      </c>
      <c r="L11" s="252">
        <f t="shared" si="2"/>
        <v>0</v>
      </c>
      <c r="M11" s="252">
        <f t="shared" si="2"/>
        <v>0</v>
      </c>
      <c r="N11" s="253"/>
      <c r="O11" s="254">
        <f t="shared" si="3"/>
        <v>0</v>
      </c>
      <c r="P11" s="254">
        <f t="shared" ref="P11:T18" si="8">ROUND(I11,0)</f>
        <v>0</v>
      </c>
      <c r="Q11" s="254">
        <f t="shared" si="8"/>
        <v>0</v>
      </c>
      <c r="R11" s="254">
        <f t="shared" si="8"/>
        <v>0</v>
      </c>
      <c r="S11" s="254">
        <f t="shared" si="8"/>
        <v>0</v>
      </c>
      <c r="T11" s="254">
        <f t="shared" si="8"/>
        <v>0</v>
      </c>
      <c r="U11" s="254">
        <f t="shared" si="4"/>
        <v>0</v>
      </c>
      <c r="V11" s="255">
        <f t="shared" si="5"/>
        <v>0</v>
      </c>
      <c r="W11" s="254">
        <f t="shared" si="6"/>
        <v>0</v>
      </c>
      <c r="Y11" s="256">
        <f>(B11*3.4%)+(B11)</f>
        <v>0</v>
      </c>
      <c r="Z11" s="257">
        <f t="shared" ref="Z11:AC22" si="9">(Y11*3.4%)+(Y11)</f>
        <v>0</v>
      </c>
      <c r="AA11" s="257">
        <f t="shared" si="9"/>
        <v>0</v>
      </c>
      <c r="AB11" s="257">
        <f t="shared" si="9"/>
        <v>0</v>
      </c>
      <c r="AC11" s="257">
        <f t="shared" si="9"/>
        <v>0</v>
      </c>
    </row>
    <row r="12" spans="1:36" s="248" customFormat="1" ht="23.25" customHeight="1">
      <c r="A12" s="249" t="s">
        <v>91</v>
      </c>
      <c r="B12" s="250">
        <v>0</v>
      </c>
      <c r="C12" s="250">
        <v>0</v>
      </c>
      <c r="D12" s="250">
        <v>0</v>
      </c>
      <c r="E12" s="250">
        <v>0</v>
      </c>
      <c r="F12" s="250">
        <v>0</v>
      </c>
      <c r="G12" s="250">
        <v>0</v>
      </c>
      <c r="H12" s="258">
        <f>B10+H11</f>
        <v>2561032043.7360001</v>
      </c>
      <c r="I12" s="252">
        <f t="shared" si="1"/>
        <v>0</v>
      </c>
      <c r="J12" s="252">
        <f t="shared" si="7"/>
        <v>0</v>
      </c>
      <c r="K12" s="252">
        <f t="shared" si="7"/>
        <v>0</v>
      </c>
      <c r="L12" s="252">
        <f t="shared" si="2"/>
        <v>0</v>
      </c>
      <c r="M12" s="252">
        <f t="shared" si="2"/>
        <v>0</v>
      </c>
      <c r="N12" s="253"/>
      <c r="O12" s="254">
        <f t="shared" si="3"/>
        <v>0</v>
      </c>
      <c r="P12" s="254">
        <f t="shared" si="8"/>
        <v>0</v>
      </c>
      <c r="Q12" s="254">
        <f t="shared" si="8"/>
        <v>0</v>
      </c>
      <c r="R12" s="254">
        <f t="shared" si="8"/>
        <v>0</v>
      </c>
      <c r="S12" s="254">
        <f t="shared" si="8"/>
        <v>0</v>
      </c>
      <c r="T12" s="254">
        <f t="shared" si="8"/>
        <v>0</v>
      </c>
      <c r="U12" s="254">
        <f t="shared" si="4"/>
        <v>0</v>
      </c>
      <c r="V12" s="255">
        <f t="shared" si="5"/>
        <v>0</v>
      </c>
      <c r="W12" s="254">
        <f t="shared" si="6"/>
        <v>0</v>
      </c>
      <c r="Y12" s="256">
        <f>(B12*3.4%)+(B12)</f>
        <v>0</v>
      </c>
      <c r="Z12" s="257">
        <f t="shared" si="9"/>
        <v>0</v>
      </c>
      <c r="AA12" s="257">
        <f t="shared" si="9"/>
        <v>0</v>
      </c>
      <c r="AB12" s="257">
        <f t="shared" si="9"/>
        <v>0</v>
      </c>
      <c r="AC12" s="257">
        <f t="shared" si="9"/>
        <v>0</v>
      </c>
    </row>
    <row r="13" spans="1:36" s="248" customFormat="1" ht="23.25" customHeight="1">
      <c r="A13" s="249" t="s">
        <v>92</v>
      </c>
      <c r="B13" s="250">
        <v>780489791</v>
      </c>
      <c r="C13" s="250">
        <v>806245954</v>
      </c>
      <c r="D13" s="250">
        <v>832852071</v>
      </c>
      <c r="E13" s="250">
        <v>860336189</v>
      </c>
      <c r="F13" s="250">
        <v>888727283</v>
      </c>
      <c r="G13" s="250">
        <v>918055283</v>
      </c>
      <c r="H13" s="259"/>
      <c r="I13" s="252">
        <f t="shared" si="1"/>
        <v>810148403.05799997</v>
      </c>
      <c r="J13" s="252">
        <f t="shared" si="7"/>
        <v>840934042.37420392</v>
      </c>
      <c r="K13" s="252">
        <f t="shared" si="7"/>
        <v>872889535.98442364</v>
      </c>
      <c r="L13" s="252">
        <f t="shared" si="2"/>
        <v>906059338.35183167</v>
      </c>
      <c r="M13" s="252">
        <f t="shared" si="2"/>
        <v>940489593.20920134</v>
      </c>
      <c r="N13" s="253"/>
      <c r="O13" s="254">
        <f t="shared" si="3"/>
        <v>780489791</v>
      </c>
      <c r="P13" s="254">
        <f t="shared" si="8"/>
        <v>810148403</v>
      </c>
      <c r="Q13" s="254">
        <f t="shared" si="8"/>
        <v>840934042</v>
      </c>
      <c r="R13" s="254">
        <f t="shared" si="8"/>
        <v>872889536</v>
      </c>
      <c r="S13" s="254">
        <f t="shared" si="8"/>
        <v>906059338</v>
      </c>
      <c r="T13" s="254">
        <f t="shared" si="8"/>
        <v>940489593</v>
      </c>
      <c r="U13" s="254">
        <f t="shared" si="4"/>
        <v>5151010703</v>
      </c>
      <c r="V13" s="255">
        <f t="shared" si="5"/>
        <v>4168651288</v>
      </c>
      <c r="W13" s="254">
        <f t="shared" si="6"/>
        <v>-982359415</v>
      </c>
      <c r="Y13" s="256">
        <f t="shared" ref="Y13:Y18" si="10">(B13*3.2%)+(B13)</f>
        <v>805465464.31200004</v>
      </c>
      <c r="Z13" s="256" t="e">
        <f>(#REF!*3.2%)+(#REF!)</f>
        <v>#REF!</v>
      </c>
      <c r="AA13" s="256">
        <f t="shared" ref="AA13:AC18" si="11">(C13*3.2%)+(C13)</f>
        <v>832045824.528</v>
      </c>
      <c r="AB13" s="256">
        <f t="shared" si="11"/>
        <v>859503337.27199996</v>
      </c>
      <c r="AC13" s="256">
        <f t="shared" si="11"/>
        <v>887866947.04799998</v>
      </c>
    </row>
    <row r="14" spans="1:36" s="248" customFormat="1" ht="23.25" customHeight="1">
      <c r="A14" s="249" t="s">
        <v>93</v>
      </c>
      <c r="B14" s="250">
        <v>15655703</v>
      </c>
      <c r="C14" s="250">
        <v>16172341</v>
      </c>
      <c r="D14" s="250">
        <v>16706028</v>
      </c>
      <c r="E14" s="250">
        <v>17257327</v>
      </c>
      <c r="F14" s="250">
        <v>17826819</v>
      </c>
      <c r="G14" s="250">
        <v>18415104</v>
      </c>
      <c r="H14" s="259"/>
      <c r="I14" s="252">
        <f t="shared" si="1"/>
        <v>16250619.714</v>
      </c>
      <c r="J14" s="252">
        <f t="shared" si="7"/>
        <v>16868143.263131998</v>
      </c>
      <c r="K14" s="252">
        <f t="shared" si="7"/>
        <v>17509132.707131013</v>
      </c>
      <c r="L14" s="252">
        <f t="shared" si="2"/>
        <v>18174479.750001993</v>
      </c>
      <c r="M14" s="252">
        <f t="shared" si="2"/>
        <v>18865109.980502069</v>
      </c>
      <c r="N14" s="253"/>
      <c r="O14" s="254">
        <f t="shared" si="3"/>
        <v>15655703</v>
      </c>
      <c r="P14" s="254">
        <f t="shared" si="8"/>
        <v>16250620</v>
      </c>
      <c r="Q14" s="254">
        <f t="shared" si="8"/>
        <v>16868143</v>
      </c>
      <c r="R14" s="254">
        <f t="shared" si="8"/>
        <v>17509133</v>
      </c>
      <c r="S14" s="254">
        <f t="shared" si="8"/>
        <v>18174480</v>
      </c>
      <c r="T14" s="254">
        <f t="shared" si="8"/>
        <v>18865110</v>
      </c>
      <c r="U14" s="254">
        <f t="shared" si="4"/>
        <v>103323189</v>
      </c>
      <c r="V14" s="255">
        <f t="shared" si="5"/>
        <v>83618218</v>
      </c>
      <c r="W14" s="254">
        <f t="shared" si="6"/>
        <v>-19704971</v>
      </c>
      <c r="Y14" s="256">
        <f t="shared" si="10"/>
        <v>16156685.495999999</v>
      </c>
      <c r="Z14" s="256" t="e">
        <f>(#REF!*3.2%)+(#REF!)</f>
        <v>#REF!</v>
      </c>
      <c r="AA14" s="256">
        <f t="shared" si="11"/>
        <v>16689855.912</v>
      </c>
      <c r="AB14" s="256">
        <f t="shared" si="11"/>
        <v>17240620.896000002</v>
      </c>
      <c r="AC14" s="256">
        <f t="shared" si="11"/>
        <v>17809561.464000002</v>
      </c>
    </row>
    <row r="15" spans="1:36" s="248" customFormat="1" ht="23.25" customHeight="1">
      <c r="A15" s="249" t="s">
        <v>94</v>
      </c>
      <c r="B15" s="250">
        <v>261151097</v>
      </c>
      <c r="C15" s="250">
        <v>269769083</v>
      </c>
      <c r="D15" s="250">
        <v>278671463</v>
      </c>
      <c r="E15" s="250">
        <v>287867621</v>
      </c>
      <c r="F15" s="250">
        <v>297367253</v>
      </c>
      <c r="G15" s="250">
        <v>307180372</v>
      </c>
      <c r="H15" s="259"/>
      <c r="I15" s="252">
        <f t="shared" si="1"/>
        <v>271074838.68599999</v>
      </c>
      <c r="J15" s="252">
        <f t="shared" si="7"/>
        <v>281375682.556068</v>
      </c>
      <c r="K15" s="252">
        <f t="shared" si="7"/>
        <v>292067958.49319857</v>
      </c>
      <c r="L15" s="252">
        <f t="shared" si="2"/>
        <v>303166540.91594011</v>
      </c>
      <c r="M15" s="252">
        <f t="shared" si="2"/>
        <v>314686869.4707458</v>
      </c>
      <c r="N15" s="253"/>
      <c r="O15" s="254">
        <f t="shared" si="3"/>
        <v>261151097</v>
      </c>
      <c r="P15" s="254">
        <f t="shared" si="8"/>
        <v>271074839</v>
      </c>
      <c r="Q15" s="254">
        <f t="shared" si="8"/>
        <v>281375683</v>
      </c>
      <c r="R15" s="254">
        <f t="shared" si="8"/>
        <v>292067958</v>
      </c>
      <c r="S15" s="254">
        <f t="shared" si="8"/>
        <v>303166541</v>
      </c>
      <c r="T15" s="254">
        <f t="shared" si="8"/>
        <v>314686869</v>
      </c>
      <c r="U15" s="254">
        <f t="shared" si="4"/>
        <v>1723522987</v>
      </c>
      <c r="V15" s="255">
        <f t="shared" si="5"/>
        <v>1394826517</v>
      </c>
      <c r="W15" s="254">
        <f t="shared" si="6"/>
        <v>-328696470</v>
      </c>
      <c r="Y15" s="256">
        <f t="shared" si="10"/>
        <v>269507932.10399997</v>
      </c>
      <c r="Z15" s="256" t="e">
        <f>(#REF!*3.2%)+(#REF!)</f>
        <v>#REF!</v>
      </c>
      <c r="AA15" s="256">
        <f t="shared" si="11"/>
        <v>278401693.65600002</v>
      </c>
      <c r="AB15" s="256">
        <f t="shared" si="11"/>
        <v>287588949.81599998</v>
      </c>
      <c r="AC15" s="256">
        <f t="shared" si="11"/>
        <v>297079384.87199998</v>
      </c>
      <c r="AJ15" s="250"/>
    </row>
    <row r="16" spans="1:36" s="248" customFormat="1" ht="23.25" customHeight="1">
      <c r="A16" s="249" t="s">
        <v>95</v>
      </c>
      <c r="B16" s="250">
        <v>9054759</v>
      </c>
      <c r="C16" s="250">
        <v>9353566</v>
      </c>
      <c r="D16" s="250">
        <v>9662234</v>
      </c>
      <c r="E16" s="250">
        <v>9981087</v>
      </c>
      <c r="F16" s="250">
        <v>10310463</v>
      </c>
      <c r="G16" s="250">
        <v>10650709</v>
      </c>
      <c r="H16" s="259"/>
      <c r="I16" s="252">
        <f t="shared" si="1"/>
        <v>9398839.8420000002</v>
      </c>
      <c r="J16" s="252">
        <f t="shared" si="7"/>
        <v>9755995.755996</v>
      </c>
      <c r="K16" s="252">
        <f t="shared" si="7"/>
        <v>10126723.594723849</v>
      </c>
      <c r="L16" s="252">
        <f t="shared" si="2"/>
        <v>10511539.091323355</v>
      </c>
      <c r="M16" s="252">
        <f t="shared" si="2"/>
        <v>10910977.576793643</v>
      </c>
      <c r="N16" s="253"/>
      <c r="O16" s="254">
        <f t="shared" si="3"/>
        <v>9054759</v>
      </c>
      <c r="P16" s="254">
        <f t="shared" si="8"/>
        <v>9398840</v>
      </c>
      <c r="Q16" s="254">
        <f t="shared" si="8"/>
        <v>9755996</v>
      </c>
      <c r="R16" s="254">
        <f t="shared" si="8"/>
        <v>10126724</v>
      </c>
      <c r="S16" s="254">
        <f t="shared" si="8"/>
        <v>10511539</v>
      </c>
      <c r="T16" s="254">
        <f t="shared" si="8"/>
        <v>10910978</v>
      </c>
      <c r="U16" s="254">
        <f t="shared" si="4"/>
        <v>59758836</v>
      </c>
      <c r="V16" s="255">
        <f t="shared" si="5"/>
        <v>48362109</v>
      </c>
      <c r="W16" s="254">
        <f t="shared" si="6"/>
        <v>-11396727</v>
      </c>
      <c r="Y16" s="256">
        <f t="shared" si="10"/>
        <v>9344511.2880000006</v>
      </c>
      <c r="Z16" s="256" t="e">
        <f>(#REF!*3.2%)+(#REF!)</f>
        <v>#REF!</v>
      </c>
      <c r="AA16" s="256">
        <f t="shared" si="11"/>
        <v>9652880.1119999997</v>
      </c>
      <c r="AB16" s="256">
        <f t="shared" si="11"/>
        <v>9971425.4879999999</v>
      </c>
      <c r="AC16" s="256">
        <f t="shared" si="11"/>
        <v>10300481.784</v>
      </c>
    </row>
    <row r="17" spans="1:29" s="248" customFormat="1" ht="23.25" customHeight="1">
      <c r="A17" s="249" t="s">
        <v>96</v>
      </c>
      <c r="B17" s="250">
        <v>7956930621</v>
      </c>
      <c r="C17" s="250">
        <v>8219509331</v>
      </c>
      <c r="D17" s="250">
        <v>8490753139</v>
      </c>
      <c r="E17" s="250">
        <v>8770947993</v>
      </c>
      <c r="F17" s="250">
        <v>9060389277</v>
      </c>
      <c r="G17" s="250">
        <v>9359382123</v>
      </c>
      <c r="H17" s="259"/>
      <c r="I17" s="252">
        <f t="shared" si="1"/>
        <v>8259293984.5979996</v>
      </c>
      <c r="J17" s="252">
        <f t="shared" si="7"/>
        <v>8573147156.0127239</v>
      </c>
      <c r="K17" s="252">
        <f t="shared" si="7"/>
        <v>8898926747.9412079</v>
      </c>
      <c r="L17" s="252">
        <f t="shared" si="2"/>
        <v>9237085964.3629742</v>
      </c>
      <c r="M17" s="252">
        <f t="shared" si="2"/>
        <v>9588095231.0087681</v>
      </c>
      <c r="N17" s="253"/>
      <c r="O17" s="254">
        <f t="shared" si="3"/>
        <v>7956930621</v>
      </c>
      <c r="P17" s="254">
        <f t="shared" si="8"/>
        <v>8259293985</v>
      </c>
      <c r="Q17" s="254">
        <f t="shared" si="8"/>
        <v>8573147156</v>
      </c>
      <c r="R17" s="254">
        <f t="shared" si="8"/>
        <v>8898926748</v>
      </c>
      <c r="S17" s="254">
        <f t="shared" si="8"/>
        <v>9237085964</v>
      </c>
      <c r="T17" s="254">
        <f t="shared" si="8"/>
        <v>9588095231</v>
      </c>
      <c r="U17" s="254">
        <f t="shared" si="4"/>
        <v>52513479705</v>
      </c>
      <c r="V17" s="255">
        <f t="shared" si="5"/>
        <v>42498530361</v>
      </c>
      <c r="W17" s="254">
        <f t="shared" si="6"/>
        <v>-10014949344</v>
      </c>
      <c r="Y17" s="256">
        <f t="shared" si="10"/>
        <v>8211552400.8719997</v>
      </c>
      <c r="Z17" s="256" t="e">
        <f>(#REF!*3.2%)+(#REF!)</f>
        <v>#REF!</v>
      </c>
      <c r="AA17" s="256">
        <f t="shared" si="11"/>
        <v>8482533629.592</v>
      </c>
      <c r="AB17" s="256">
        <f t="shared" si="11"/>
        <v>8762457239.448</v>
      </c>
      <c r="AC17" s="256">
        <f t="shared" si="11"/>
        <v>9051618328.776001</v>
      </c>
    </row>
    <row r="18" spans="1:29" s="248" customFormat="1" ht="23.25" customHeight="1">
      <c r="A18" s="249" t="s">
        <v>97</v>
      </c>
      <c r="B18" s="250">
        <v>1514278880</v>
      </c>
      <c r="C18" s="250">
        <v>1564250083</v>
      </c>
      <c r="D18" s="250">
        <v>1615870336</v>
      </c>
      <c r="E18" s="250">
        <v>1669194057</v>
      </c>
      <c r="F18" s="250">
        <v>1724277461</v>
      </c>
      <c r="G18" s="250">
        <v>1781178617</v>
      </c>
      <c r="H18" s="259"/>
      <c r="I18" s="252">
        <f t="shared" si="1"/>
        <v>1571821477.4400001</v>
      </c>
      <c r="J18" s="252">
        <f t="shared" si="7"/>
        <v>1631550693.58272</v>
      </c>
      <c r="K18" s="252">
        <f t="shared" si="7"/>
        <v>1693549619.9388635</v>
      </c>
      <c r="L18" s="252">
        <f t="shared" si="2"/>
        <v>1757904505.4965403</v>
      </c>
      <c r="M18" s="252">
        <f t="shared" si="2"/>
        <v>1824704876.7054088</v>
      </c>
      <c r="N18" s="253"/>
      <c r="O18" s="254">
        <f t="shared" si="3"/>
        <v>1514278880</v>
      </c>
      <c r="P18" s="254">
        <f t="shared" si="8"/>
        <v>1571821477</v>
      </c>
      <c r="Q18" s="254">
        <f t="shared" si="8"/>
        <v>1631550694</v>
      </c>
      <c r="R18" s="254">
        <f t="shared" si="8"/>
        <v>1693549620</v>
      </c>
      <c r="S18" s="254">
        <f t="shared" si="8"/>
        <v>1757904505</v>
      </c>
      <c r="T18" s="254">
        <f t="shared" si="8"/>
        <v>1824704877</v>
      </c>
      <c r="U18" s="254">
        <f t="shared" si="4"/>
        <v>9993810053</v>
      </c>
      <c r="V18" s="255">
        <f t="shared" si="5"/>
        <v>8087870817</v>
      </c>
      <c r="W18" s="254">
        <f t="shared" si="6"/>
        <v>-1905939236</v>
      </c>
      <c r="Y18" s="256">
        <f t="shared" si="10"/>
        <v>1562735804.1600001</v>
      </c>
      <c r="Z18" s="256" t="e">
        <f>(#REF!*3.2%)+(#REF!)</f>
        <v>#REF!</v>
      </c>
      <c r="AA18" s="256">
        <f t="shared" si="11"/>
        <v>1614306085.6559999</v>
      </c>
      <c r="AB18" s="256">
        <f t="shared" si="11"/>
        <v>1667578186.7520001</v>
      </c>
      <c r="AC18" s="256">
        <f t="shared" si="11"/>
        <v>1722608266.8239999</v>
      </c>
    </row>
    <row r="19" spans="1:29" s="248" customFormat="1" ht="23.25" customHeight="1">
      <c r="A19" s="249" t="s">
        <v>98</v>
      </c>
      <c r="B19" s="250">
        <v>0</v>
      </c>
      <c r="C19" s="250">
        <v>0</v>
      </c>
      <c r="D19" s="250">
        <v>0</v>
      </c>
      <c r="E19" s="250">
        <v>0</v>
      </c>
      <c r="F19" s="250">
        <v>0</v>
      </c>
      <c r="G19" s="250">
        <v>0</v>
      </c>
      <c r="H19" s="259"/>
      <c r="I19" s="252">
        <f>B19*2%+B19</f>
        <v>0</v>
      </c>
      <c r="J19" s="252"/>
      <c r="K19" s="252"/>
      <c r="L19" s="252"/>
      <c r="M19" s="260">
        <f t="shared" ref="M19" si="12">L19*2.5%+L19</f>
        <v>0</v>
      </c>
      <c r="N19" s="253"/>
      <c r="O19" s="254"/>
      <c r="U19" s="254">
        <f t="shared" si="4"/>
        <v>0</v>
      </c>
      <c r="V19" s="255">
        <f t="shared" si="5"/>
        <v>0</v>
      </c>
      <c r="W19" s="254">
        <f t="shared" si="6"/>
        <v>0</v>
      </c>
      <c r="Y19" s="256">
        <f>(B19*3.4%)+(B19)</f>
        <v>0</v>
      </c>
      <c r="Z19" s="257">
        <f t="shared" si="9"/>
        <v>0</v>
      </c>
      <c r="AA19" s="257">
        <f t="shared" si="9"/>
        <v>0</v>
      </c>
      <c r="AB19" s="257">
        <f t="shared" si="9"/>
        <v>0</v>
      </c>
      <c r="AC19" s="257">
        <f t="shared" si="9"/>
        <v>0</v>
      </c>
    </row>
    <row r="20" spans="1:29" s="248" customFormat="1" ht="23.25" customHeight="1">
      <c r="A20" s="249" t="s">
        <v>99</v>
      </c>
      <c r="B20" s="250">
        <v>0</v>
      </c>
      <c r="C20" s="250">
        <v>0</v>
      </c>
      <c r="D20" s="250">
        <v>0</v>
      </c>
      <c r="E20" s="250">
        <v>0</v>
      </c>
      <c r="F20" s="250">
        <v>0</v>
      </c>
      <c r="G20" s="250">
        <v>0</v>
      </c>
      <c r="H20" s="259"/>
      <c r="I20" s="252">
        <f>B20*2%+B20</f>
        <v>0</v>
      </c>
      <c r="J20" s="252"/>
      <c r="K20" s="252"/>
      <c r="L20" s="252"/>
      <c r="M20" s="252"/>
      <c r="N20" s="253"/>
      <c r="O20" s="254"/>
      <c r="U20" s="254">
        <f t="shared" si="4"/>
        <v>0</v>
      </c>
      <c r="V20" s="255">
        <f t="shared" si="5"/>
        <v>0</v>
      </c>
      <c r="W20" s="254">
        <f t="shared" si="6"/>
        <v>0</v>
      </c>
      <c r="Y20" s="256">
        <f>(B20*3.4%)+(B20)</f>
        <v>0</v>
      </c>
      <c r="Z20" s="257">
        <f t="shared" si="9"/>
        <v>0</v>
      </c>
      <c r="AA20" s="257">
        <f t="shared" si="9"/>
        <v>0</v>
      </c>
      <c r="AB20" s="257">
        <f t="shared" si="9"/>
        <v>0</v>
      </c>
      <c r="AC20" s="257">
        <f t="shared" si="9"/>
        <v>0</v>
      </c>
    </row>
    <row r="21" spans="1:29" s="248" customFormat="1" ht="23.25" customHeight="1">
      <c r="A21" s="249" t="s">
        <v>100</v>
      </c>
      <c r="B21" s="250">
        <v>0</v>
      </c>
      <c r="C21" s="250">
        <v>0</v>
      </c>
      <c r="D21" s="250">
        <v>0</v>
      </c>
      <c r="E21" s="250">
        <v>0</v>
      </c>
      <c r="F21" s="250">
        <v>0</v>
      </c>
      <c r="G21" s="250">
        <v>0</v>
      </c>
      <c r="H21" s="259"/>
      <c r="I21" s="252">
        <f>B21*2%+B21</f>
        <v>0</v>
      </c>
      <c r="J21" s="252"/>
      <c r="K21" s="252"/>
      <c r="L21" s="252"/>
      <c r="M21" s="252"/>
      <c r="N21" s="253"/>
      <c r="O21" s="254"/>
      <c r="U21" s="254">
        <f t="shared" si="4"/>
        <v>0</v>
      </c>
      <c r="V21" s="255">
        <f t="shared" si="5"/>
        <v>0</v>
      </c>
      <c r="W21" s="254">
        <f t="shared" si="6"/>
        <v>0</v>
      </c>
      <c r="Y21" s="256">
        <f>(B21*3.4%)+(B21)</f>
        <v>0</v>
      </c>
      <c r="Z21" s="257">
        <f t="shared" si="9"/>
        <v>0</v>
      </c>
      <c r="AA21" s="257">
        <f t="shared" si="9"/>
        <v>0</v>
      </c>
      <c r="AB21" s="257">
        <f t="shared" si="9"/>
        <v>0</v>
      </c>
      <c r="AC21" s="257">
        <f t="shared" si="9"/>
        <v>0</v>
      </c>
    </row>
    <row r="22" spans="1:29" s="248" customFormat="1" ht="23.25" customHeight="1">
      <c r="A22" s="261"/>
      <c r="B22" s="262"/>
      <c r="C22" s="250"/>
      <c r="D22" s="250"/>
      <c r="E22" s="250"/>
      <c r="F22" s="250"/>
      <c r="G22" s="250"/>
      <c r="H22" s="259"/>
      <c r="I22" s="252">
        <f>B22*2%+B22</f>
        <v>0</v>
      </c>
      <c r="J22" s="252"/>
      <c r="K22" s="252"/>
      <c r="L22" s="252"/>
      <c r="M22" s="252"/>
      <c r="N22" s="253"/>
      <c r="O22" s="254"/>
      <c r="U22" s="254">
        <f t="shared" si="4"/>
        <v>0</v>
      </c>
      <c r="V22" s="255">
        <f t="shared" si="5"/>
        <v>0</v>
      </c>
      <c r="W22" s="254">
        <f t="shared" si="6"/>
        <v>0</v>
      </c>
      <c r="Y22" s="256">
        <f>(B22*3.4%)+(B22)</f>
        <v>0</v>
      </c>
      <c r="Z22" s="257">
        <f t="shared" si="9"/>
        <v>0</v>
      </c>
      <c r="AA22" s="257">
        <f t="shared" si="9"/>
        <v>0</v>
      </c>
      <c r="AB22" s="257">
        <f t="shared" si="9"/>
        <v>0</v>
      </c>
      <c r="AC22" s="257">
        <f t="shared" si="9"/>
        <v>0</v>
      </c>
    </row>
    <row r="23" spans="1:29" s="248" customFormat="1" ht="23.25" customHeight="1">
      <c r="A23" s="263" t="s">
        <v>101</v>
      </c>
      <c r="B23" s="264" t="s">
        <v>102</v>
      </c>
      <c r="C23" s="250">
        <v>0</v>
      </c>
      <c r="D23" s="250">
        <v>0</v>
      </c>
      <c r="E23" s="250">
        <v>0</v>
      </c>
      <c r="F23" s="250">
        <v>0</v>
      </c>
      <c r="G23" s="250">
        <v>0</v>
      </c>
      <c r="H23" s="265"/>
      <c r="I23" s="252"/>
      <c r="J23" s="252"/>
      <c r="K23" s="252"/>
      <c r="L23" s="252"/>
      <c r="M23" s="252"/>
      <c r="N23" s="253"/>
      <c r="O23" s="254"/>
      <c r="U23" s="254">
        <f t="shared" si="4"/>
        <v>0</v>
      </c>
      <c r="V23" s="255">
        <f t="shared" si="5"/>
        <v>0</v>
      </c>
      <c r="W23" s="254">
        <f t="shared" si="6"/>
        <v>0</v>
      </c>
      <c r="Y23" s="256"/>
      <c r="Z23" s="257"/>
      <c r="AA23" s="257"/>
      <c r="AB23" s="257"/>
      <c r="AC23" s="257"/>
    </row>
    <row r="24" spans="1:29" s="248" customFormat="1">
      <c r="A24" s="263"/>
      <c r="B24" s="266">
        <f>B25+B26+B27+B28+B29</f>
        <v>11955491001</v>
      </c>
      <c r="C24" s="266">
        <f t="shared" ref="C24:E24" si="13">C25+C26+C27+C28+C29</f>
        <v>12350022204</v>
      </c>
      <c r="D24" s="266">
        <f t="shared" si="13"/>
        <v>12757572937</v>
      </c>
      <c r="E24" s="266">
        <f t="shared" si="13"/>
        <v>13178572844</v>
      </c>
      <c r="F24" s="266">
        <f>F25+F26+F27+F28+F29</f>
        <v>13613465748</v>
      </c>
      <c r="G24" s="266">
        <f>G25+G26+G27+G28+G29</f>
        <v>14062710117</v>
      </c>
      <c r="H24" s="265"/>
      <c r="I24" s="267">
        <f>I25+I26+I27+I28+I29</f>
        <v>12409799659.038</v>
      </c>
      <c r="J24" s="267">
        <f t="shared" ref="J24:M24" si="14">J25+J26+J27+J28+J29</f>
        <v>12881372046.081444</v>
      </c>
      <c r="K24" s="267">
        <f t="shared" si="14"/>
        <v>13370864183.832537</v>
      </c>
      <c r="L24" s="267">
        <f t="shared" si="14"/>
        <v>13878957022.818172</v>
      </c>
      <c r="M24" s="267">
        <f t="shared" si="14"/>
        <v>14406357389.685263</v>
      </c>
      <c r="N24" s="253"/>
      <c r="O24" s="268">
        <f>SUM(O25:O29)</f>
        <v>11955491001</v>
      </c>
      <c r="P24" s="268">
        <f t="shared" ref="P24:T24" si="15">SUM(P25:P29)</f>
        <v>12409799659</v>
      </c>
      <c r="Q24" s="268">
        <f t="shared" si="15"/>
        <v>12881372046</v>
      </c>
      <c r="R24" s="268">
        <f t="shared" si="15"/>
        <v>13370864184</v>
      </c>
      <c r="S24" s="268">
        <f t="shared" si="15"/>
        <v>13878957023</v>
      </c>
      <c r="T24" s="268">
        <f t="shared" si="15"/>
        <v>14406357389</v>
      </c>
      <c r="U24" s="254">
        <f t="shared" si="4"/>
        <v>78902841302</v>
      </c>
      <c r="V24" s="255">
        <f t="shared" si="5"/>
        <v>63855124734</v>
      </c>
      <c r="W24" s="254">
        <f t="shared" si="6"/>
        <v>-15047716568</v>
      </c>
      <c r="Y24" s="256">
        <f>Y25+Y26</f>
        <v>12338066713.032</v>
      </c>
      <c r="Z24" s="256" t="e">
        <f t="shared" ref="Z24:AC24" si="16">Z25+Z26</f>
        <v>#REF!</v>
      </c>
      <c r="AA24" s="256">
        <f t="shared" si="16"/>
        <v>12745222914.528</v>
      </c>
      <c r="AB24" s="256">
        <f t="shared" si="16"/>
        <v>13165815270.984001</v>
      </c>
      <c r="AC24" s="256">
        <f t="shared" si="16"/>
        <v>13600287175.007999</v>
      </c>
    </row>
    <row r="25" spans="1:29" s="248" customFormat="1" ht="23.25" customHeight="1">
      <c r="A25" s="249" t="s">
        <v>103</v>
      </c>
      <c r="B25" s="250">
        <v>9854369334</v>
      </c>
      <c r="C25" s="250">
        <v>10179563522</v>
      </c>
      <c r="D25" s="250">
        <v>10515489118</v>
      </c>
      <c r="E25" s="250">
        <v>10862500259</v>
      </c>
      <c r="F25" s="250">
        <v>11220962768</v>
      </c>
      <c r="G25" s="250">
        <v>11591254539</v>
      </c>
      <c r="H25" s="259"/>
      <c r="I25" s="252">
        <f>(B25*3.8%)+B25</f>
        <v>10228835368.691999</v>
      </c>
      <c r="J25" s="252">
        <f t="shared" ref="J25:M26" si="17">(I25*3.8%)+I25</f>
        <v>10617531112.702295</v>
      </c>
      <c r="K25" s="252">
        <f t="shared" si="17"/>
        <v>11020997294.984982</v>
      </c>
      <c r="L25" s="252">
        <f t="shared" si="17"/>
        <v>11439795192.19441</v>
      </c>
      <c r="M25" s="252">
        <f t="shared" si="17"/>
        <v>11874507409.497797</v>
      </c>
      <c r="N25" s="253"/>
      <c r="O25" s="254">
        <f>ROUND(B25,0)</f>
        <v>9854369334</v>
      </c>
      <c r="P25" s="254">
        <f t="shared" ref="P25:T29" si="18">ROUND(I25,0)</f>
        <v>10228835369</v>
      </c>
      <c r="Q25" s="254">
        <f t="shared" si="18"/>
        <v>10617531113</v>
      </c>
      <c r="R25" s="254">
        <f t="shared" si="18"/>
        <v>11020997295</v>
      </c>
      <c r="S25" s="254">
        <f t="shared" si="18"/>
        <v>11439795192</v>
      </c>
      <c r="T25" s="254">
        <f t="shared" si="18"/>
        <v>11874507409</v>
      </c>
      <c r="U25" s="254">
        <f t="shared" si="4"/>
        <v>65036035712</v>
      </c>
      <c r="V25" s="255">
        <f t="shared" si="5"/>
        <v>52632885001</v>
      </c>
      <c r="W25" s="254">
        <f t="shared" si="6"/>
        <v>-12403150711</v>
      </c>
      <c r="Y25" s="256">
        <f>(B25*3.2%)+(B25)</f>
        <v>10169709152.688</v>
      </c>
      <c r="Z25" s="256" t="e">
        <f>(#REF!*3.2%)+(#REF!)</f>
        <v>#REF!</v>
      </c>
      <c r="AA25" s="256">
        <f t="shared" ref="AA25:AC26" si="19">(C25*3.2%)+(C25)</f>
        <v>10505309554.704</v>
      </c>
      <c r="AB25" s="256">
        <f t="shared" si="19"/>
        <v>10851984769.776001</v>
      </c>
      <c r="AC25" s="256">
        <f t="shared" si="19"/>
        <v>11210100267.288</v>
      </c>
    </row>
    <row r="26" spans="1:29" s="248" customFormat="1" ht="23.25" customHeight="1">
      <c r="A26" s="249" t="s">
        <v>104</v>
      </c>
      <c r="B26" s="250">
        <v>2101121667</v>
      </c>
      <c r="C26" s="250">
        <v>2170458682</v>
      </c>
      <c r="D26" s="250">
        <v>2242083819</v>
      </c>
      <c r="E26" s="250">
        <v>2316072585</v>
      </c>
      <c r="F26" s="250">
        <v>2392502980</v>
      </c>
      <c r="G26" s="250">
        <v>2471455578</v>
      </c>
      <c r="H26" s="259"/>
      <c r="I26" s="252">
        <f>(B26*3.8%)+B26</f>
        <v>2180964290.3460002</v>
      </c>
      <c r="J26" s="252">
        <f t="shared" si="17"/>
        <v>2263840933.379148</v>
      </c>
      <c r="K26" s="252">
        <f t="shared" si="17"/>
        <v>2349866888.8475556</v>
      </c>
      <c r="L26" s="252">
        <f t="shared" si="17"/>
        <v>2439161830.6237626</v>
      </c>
      <c r="M26" s="252">
        <f t="shared" si="17"/>
        <v>2531849980.1874657</v>
      </c>
      <c r="N26" s="253"/>
      <c r="O26" s="254">
        <f>ROUND(B26,0)</f>
        <v>2101121667</v>
      </c>
      <c r="P26" s="254">
        <f t="shared" si="18"/>
        <v>2180964290</v>
      </c>
      <c r="Q26" s="254">
        <f t="shared" si="18"/>
        <v>2263840933</v>
      </c>
      <c r="R26" s="254">
        <f t="shared" si="18"/>
        <v>2349866889</v>
      </c>
      <c r="S26" s="254">
        <f t="shared" si="18"/>
        <v>2439161831</v>
      </c>
      <c r="T26" s="254">
        <f t="shared" si="18"/>
        <v>2531849980</v>
      </c>
      <c r="U26" s="254">
        <f t="shared" si="4"/>
        <v>13866805590</v>
      </c>
      <c r="V26" s="255">
        <f t="shared" si="5"/>
        <v>11222239733</v>
      </c>
      <c r="W26" s="254">
        <f t="shared" si="6"/>
        <v>-2644565857</v>
      </c>
      <c r="Y26" s="256">
        <f>(B26*3.2%)+(B26)</f>
        <v>2168357560.3439999</v>
      </c>
      <c r="Z26" s="256" t="e">
        <f>(#REF!*3.2%)+(#REF!)</f>
        <v>#REF!</v>
      </c>
      <c r="AA26" s="256">
        <f t="shared" si="19"/>
        <v>2239913359.8239999</v>
      </c>
      <c r="AB26" s="256">
        <f t="shared" si="19"/>
        <v>2313830501.2080002</v>
      </c>
      <c r="AC26" s="256">
        <f t="shared" si="19"/>
        <v>2390186907.7199998</v>
      </c>
    </row>
    <row r="27" spans="1:29" s="248" customFormat="1" ht="23.25" customHeight="1">
      <c r="A27" s="249" t="s">
        <v>105</v>
      </c>
      <c r="B27" s="250">
        <v>0</v>
      </c>
      <c r="C27" s="250">
        <v>0</v>
      </c>
      <c r="D27" s="250">
        <v>0</v>
      </c>
      <c r="E27" s="250">
        <v>0</v>
      </c>
      <c r="F27" s="250">
        <v>0</v>
      </c>
      <c r="G27" s="250">
        <v>0</v>
      </c>
      <c r="H27" s="259"/>
      <c r="I27" s="252">
        <f t="shared" ref="I27:I33" si="20">B27*2%+B27</f>
        <v>0</v>
      </c>
      <c r="J27" s="260">
        <f t="shared" ref="J27:M30" si="21">I27*2%+I27</f>
        <v>0</v>
      </c>
      <c r="K27" s="260">
        <f t="shared" si="21"/>
        <v>0</v>
      </c>
      <c r="L27" s="260">
        <f t="shared" si="21"/>
        <v>0</v>
      </c>
      <c r="M27" s="260">
        <f t="shared" si="21"/>
        <v>0</v>
      </c>
      <c r="N27" s="253"/>
      <c r="O27" s="254">
        <f>ROUND(B27,0)</f>
        <v>0</v>
      </c>
      <c r="P27" s="254">
        <f t="shared" si="18"/>
        <v>0</v>
      </c>
      <c r="Q27" s="254">
        <f t="shared" si="18"/>
        <v>0</v>
      </c>
      <c r="R27" s="254">
        <f t="shared" si="18"/>
        <v>0</v>
      </c>
      <c r="S27" s="254">
        <f t="shared" si="18"/>
        <v>0</v>
      </c>
      <c r="T27" s="254">
        <f t="shared" si="18"/>
        <v>0</v>
      </c>
      <c r="U27" s="254">
        <f t="shared" si="4"/>
        <v>0</v>
      </c>
      <c r="V27" s="255">
        <f t="shared" si="5"/>
        <v>0</v>
      </c>
      <c r="W27" s="254">
        <f t="shared" si="6"/>
        <v>0</v>
      </c>
      <c r="Y27" s="256">
        <f>(B27*3.4%)+(B27)</f>
        <v>0</v>
      </c>
    </row>
    <row r="28" spans="1:29" s="248" customFormat="1" ht="23.25" customHeight="1">
      <c r="A28" s="249" t="s">
        <v>106</v>
      </c>
      <c r="B28" s="250">
        <v>0</v>
      </c>
      <c r="C28" s="250">
        <v>0</v>
      </c>
      <c r="D28" s="250">
        <v>0</v>
      </c>
      <c r="E28" s="250">
        <v>0</v>
      </c>
      <c r="F28" s="250">
        <v>0</v>
      </c>
      <c r="G28" s="250">
        <v>0</v>
      </c>
      <c r="H28" s="259"/>
      <c r="I28" s="252">
        <f t="shared" si="20"/>
        <v>0</v>
      </c>
      <c r="J28" s="260">
        <f t="shared" si="21"/>
        <v>0</v>
      </c>
      <c r="K28" s="260">
        <f t="shared" si="21"/>
        <v>0</v>
      </c>
      <c r="L28" s="260">
        <f t="shared" si="21"/>
        <v>0</v>
      </c>
      <c r="M28" s="260">
        <f t="shared" si="21"/>
        <v>0</v>
      </c>
      <c r="N28" s="253"/>
      <c r="O28" s="254">
        <f>ROUND(B28,0)</f>
        <v>0</v>
      </c>
      <c r="P28" s="254">
        <f t="shared" si="18"/>
        <v>0</v>
      </c>
      <c r="Q28" s="254">
        <f t="shared" si="18"/>
        <v>0</v>
      </c>
      <c r="R28" s="254">
        <f t="shared" si="18"/>
        <v>0</v>
      </c>
      <c r="S28" s="254">
        <f t="shared" si="18"/>
        <v>0</v>
      </c>
      <c r="T28" s="254">
        <f t="shared" si="18"/>
        <v>0</v>
      </c>
      <c r="U28" s="254">
        <f t="shared" si="4"/>
        <v>0</v>
      </c>
      <c r="V28" s="255">
        <f t="shared" si="5"/>
        <v>0</v>
      </c>
      <c r="W28" s="254">
        <f t="shared" si="6"/>
        <v>0</v>
      </c>
    </row>
    <row r="29" spans="1:29" s="248" customFormat="1" ht="23.25" customHeight="1">
      <c r="A29" s="249" t="s">
        <v>107</v>
      </c>
      <c r="B29" s="250">
        <v>0</v>
      </c>
      <c r="C29" s="250">
        <v>0</v>
      </c>
      <c r="D29" s="250">
        <v>0</v>
      </c>
      <c r="E29" s="250">
        <v>0</v>
      </c>
      <c r="F29" s="250">
        <v>0</v>
      </c>
      <c r="G29" s="250">
        <v>0</v>
      </c>
      <c r="H29" s="259"/>
      <c r="I29" s="252">
        <f t="shared" si="20"/>
        <v>0</v>
      </c>
      <c r="J29" s="260">
        <f t="shared" si="21"/>
        <v>0</v>
      </c>
      <c r="K29" s="260">
        <f t="shared" si="21"/>
        <v>0</v>
      </c>
      <c r="L29" s="260">
        <f t="shared" si="21"/>
        <v>0</v>
      </c>
      <c r="M29" s="260">
        <f t="shared" si="21"/>
        <v>0</v>
      </c>
      <c r="N29" s="253"/>
      <c r="O29" s="254">
        <f>ROUND(B29,0)</f>
        <v>0</v>
      </c>
      <c r="P29" s="254">
        <f t="shared" si="18"/>
        <v>0</v>
      </c>
      <c r="Q29" s="254">
        <f t="shared" si="18"/>
        <v>0</v>
      </c>
      <c r="R29" s="254">
        <f t="shared" si="18"/>
        <v>0</v>
      </c>
      <c r="S29" s="254">
        <f t="shared" si="18"/>
        <v>0</v>
      </c>
      <c r="T29" s="254">
        <f t="shared" si="18"/>
        <v>0</v>
      </c>
      <c r="U29" s="254">
        <f t="shared" si="4"/>
        <v>0</v>
      </c>
      <c r="V29" s="255">
        <f t="shared" si="5"/>
        <v>0</v>
      </c>
      <c r="W29" s="254">
        <f t="shared" si="6"/>
        <v>0</v>
      </c>
    </row>
    <row r="30" spans="1:29" s="248" customFormat="1" ht="23.25" customHeight="1">
      <c r="A30" s="261"/>
      <c r="B30" s="269"/>
      <c r="C30" s="269"/>
      <c r="D30" s="269"/>
      <c r="E30" s="269"/>
      <c r="F30" s="269"/>
      <c r="G30" s="269"/>
      <c r="H30" s="259"/>
      <c r="I30" s="252">
        <f t="shared" si="20"/>
        <v>0</v>
      </c>
      <c r="J30" s="252"/>
      <c r="K30" s="260">
        <f>J30*2%+J30</f>
        <v>0</v>
      </c>
      <c r="L30" s="260">
        <f t="shared" si="21"/>
        <v>0</v>
      </c>
      <c r="M30" s="260">
        <f t="shared" si="21"/>
        <v>0</v>
      </c>
      <c r="N30" s="253"/>
      <c r="O30" s="254"/>
      <c r="P30" s="254">
        <f>ROUND(I30,0)</f>
        <v>0</v>
      </c>
      <c r="U30" s="254">
        <f t="shared" si="4"/>
        <v>0</v>
      </c>
      <c r="V30" s="255">
        <f t="shared" si="5"/>
        <v>0</v>
      </c>
      <c r="W30" s="254">
        <f t="shared" si="6"/>
        <v>0</v>
      </c>
    </row>
    <row r="31" spans="1:29" s="248" customFormat="1" ht="30">
      <c r="A31" s="245" t="s">
        <v>108</v>
      </c>
      <c r="B31" s="266">
        <f>B32</f>
        <v>0</v>
      </c>
      <c r="C31" s="266">
        <f t="shared" ref="C31:E31" si="22">C32</f>
        <v>0</v>
      </c>
      <c r="D31" s="266">
        <f t="shared" si="22"/>
        <v>0</v>
      </c>
      <c r="E31" s="266">
        <f t="shared" si="22"/>
        <v>0</v>
      </c>
      <c r="F31" s="266">
        <f>F32</f>
        <v>0</v>
      </c>
      <c r="G31" s="266">
        <f>G32</f>
        <v>0</v>
      </c>
      <c r="H31" s="259"/>
      <c r="I31" s="252">
        <f t="shared" si="20"/>
        <v>0</v>
      </c>
      <c r="J31" s="267">
        <f t="shared" ref="J31:M31" si="23">J32</f>
        <v>0</v>
      </c>
      <c r="K31" s="267">
        <f t="shared" si="23"/>
        <v>0</v>
      </c>
      <c r="L31" s="267">
        <f t="shared" si="23"/>
        <v>0</v>
      </c>
      <c r="M31" s="267">
        <f t="shared" si="23"/>
        <v>0</v>
      </c>
      <c r="N31" s="253"/>
      <c r="O31" s="254"/>
      <c r="U31" s="254">
        <f t="shared" si="4"/>
        <v>0</v>
      </c>
      <c r="V31" s="255">
        <f t="shared" si="5"/>
        <v>0</v>
      </c>
      <c r="W31" s="254">
        <f t="shared" si="6"/>
        <v>0</v>
      </c>
    </row>
    <row r="32" spans="1:29" s="248" customFormat="1" ht="23.25" customHeight="1">
      <c r="A32" s="270" t="s">
        <v>109</v>
      </c>
      <c r="B32" s="271">
        <v>0</v>
      </c>
      <c r="C32" s="271">
        <v>0</v>
      </c>
      <c r="D32" s="271">
        <v>0</v>
      </c>
      <c r="E32" s="271">
        <v>0</v>
      </c>
      <c r="F32" s="271">
        <v>0</v>
      </c>
      <c r="G32" s="271">
        <v>0</v>
      </c>
      <c r="H32" s="259"/>
      <c r="I32" s="252">
        <f t="shared" si="20"/>
        <v>0</v>
      </c>
      <c r="J32" s="252"/>
      <c r="K32" s="252"/>
      <c r="L32" s="252"/>
      <c r="M32" s="252"/>
      <c r="N32" s="253"/>
      <c r="O32" s="254"/>
      <c r="U32" s="254">
        <f t="shared" si="4"/>
        <v>0</v>
      </c>
      <c r="V32" s="255">
        <f t="shared" si="5"/>
        <v>0</v>
      </c>
      <c r="W32" s="254">
        <f t="shared" si="6"/>
        <v>0</v>
      </c>
    </row>
    <row r="33" spans="1:30" s="248" customFormat="1" ht="23.25" customHeight="1">
      <c r="A33" s="261"/>
      <c r="B33" s="269"/>
      <c r="C33" s="269"/>
      <c r="D33" s="269"/>
      <c r="E33" s="269"/>
      <c r="F33" s="269"/>
      <c r="G33" s="269"/>
      <c r="H33" s="259"/>
      <c r="I33" s="252">
        <f t="shared" si="20"/>
        <v>0</v>
      </c>
      <c r="J33" s="252"/>
      <c r="K33" s="252"/>
      <c r="L33" s="252"/>
      <c r="M33" s="252"/>
      <c r="N33" s="253"/>
      <c r="O33" s="254"/>
      <c r="U33" s="254">
        <f t="shared" si="4"/>
        <v>0</v>
      </c>
      <c r="V33" s="255">
        <f t="shared" si="5"/>
        <v>0</v>
      </c>
      <c r="W33" s="254">
        <f t="shared" si="6"/>
        <v>0</v>
      </c>
    </row>
    <row r="34" spans="1:30" s="248" customFormat="1" ht="30">
      <c r="A34" s="245" t="s">
        <v>110</v>
      </c>
      <c r="B34" s="266">
        <f>B9+B24+B31</f>
        <v>24960327424</v>
      </c>
      <c r="C34" s="266">
        <f t="shared" ref="C34:AD34" si="24">C9+C24+C31</f>
        <v>25784018228</v>
      </c>
      <c r="D34" s="266">
        <f t="shared" si="24"/>
        <v>26634890831</v>
      </c>
      <c r="E34" s="266">
        <f t="shared" si="24"/>
        <v>27513842227</v>
      </c>
      <c r="F34" s="266">
        <f>F9+F24+F31</f>
        <v>28421799022</v>
      </c>
      <c r="G34" s="266">
        <f>G9+G24+G31</f>
        <v>29359718389</v>
      </c>
      <c r="H34" s="266">
        <f t="shared" si="24"/>
        <v>5215820559.2080002</v>
      </c>
      <c r="I34" s="266">
        <f t="shared" si="24"/>
        <v>25908819866.112</v>
      </c>
      <c r="J34" s="266">
        <f t="shared" si="24"/>
        <v>26893355021.024254</v>
      </c>
      <c r="K34" s="266">
        <f t="shared" si="24"/>
        <v>27915302511.823174</v>
      </c>
      <c r="L34" s="266">
        <f t="shared" si="24"/>
        <v>28976084007.272457</v>
      </c>
      <c r="M34" s="266">
        <f t="shared" si="24"/>
        <v>30077175199.548809</v>
      </c>
      <c r="N34" s="266">
        <f t="shared" si="24"/>
        <v>0</v>
      </c>
      <c r="O34" s="266">
        <f t="shared" si="24"/>
        <v>24960327424</v>
      </c>
      <c r="P34" s="266">
        <f t="shared" si="24"/>
        <v>25908819867</v>
      </c>
      <c r="Q34" s="266">
        <f t="shared" si="24"/>
        <v>26893355021</v>
      </c>
      <c r="R34" s="266">
        <f t="shared" si="24"/>
        <v>27915302512</v>
      </c>
      <c r="S34" s="266">
        <f t="shared" si="24"/>
        <v>28976084006</v>
      </c>
      <c r="T34" s="266">
        <f t="shared" si="24"/>
        <v>30077175199</v>
      </c>
      <c r="U34" s="266">
        <f t="shared" si="24"/>
        <v>164731064029</v>
      </c>
      <c r="V34" s="266">
        <f t="shared" si="24"/>
        <v>133314877732</v>
      </c>
      <c r="W34" s="266">
        <f t="shared" si="24"/>
        <v>-31416186297</v>
      </c>
      <c r="X34" s="266">
        <f t="shared" si="24"/>
        <v>0</v>
      </c>
      <c r="Y34" s="266">
        <f t="shared" si="24"/>
        <v>25759057901.568001</v>
      </c>
      <c r="Z34" s="266" t="e">
        <f t="shared" si="24"/>
        <v>#REF!</v>
      </c>
      <c r="AA34" s="266">
        <f t="shared" si="24"/>
        <v>26609106811.295998</v>
      </c>
      <c r="AB34" s="266">
        <f t="shared" si="24"/>
        <v>27487207337.592003</v>
      </c>
      <c r="AC34" s="266">
        <f t="shared" si="24"/>
        <v>28394285178.264</v>
      </c>
      <c r="AD34" s="266">
        <f t="shared" si="24"/>
        <v>0</v>
      </c>
    </row>
    <row r="35" spans="1:30" s="248" customFormat="1" ht="23.25" customHeight="1">
      <c r="A35" s="261"/>
      <c r="B35" s="269"/>
      <c r="C35" s="269"/>
      <c r="D35" s="269"/>
      <c r="E35" s="269"/>
      <c r="F35" s="269"/>
      <c r="G35" s="269"/>
      <c r="H35" s="259"/>
      <c r="I35" s="252"/>
      <c r="J35" s="252"/>
      <c r="K35" s="252"/>
      <c r="L35" s="252"/>
      <c r="M35" s="252"/>
      <c r="N35" s="253"/>
    </row>
    <row r="36" spans="1:30" s="248" customFormat="1" ht="23.25" customHeight="1">
      <c r="A36" s="245" t="s">
        <v>68</v>
      </c>
      <c r="B36" s="269"/>
      <c r="C36" s="269"/>
      <c r="D36" s="269"/>
      <c r="E36" s="269"/>
      <c r="F36" s="269"/>
      <c r="G36" s="269"/>
      <c r="H36" s="259"/>
      <c r="I36" s="252"/>
      <c r="J36" s="252"/>
      <c r="K36" s="252"/>
      <c r="L36" s="252"/>
      <c r="M36" s="252"/>
      <c r="N36" s="253"/>
      <c r="O36" s="255">
        <f>O34-B34</f>
        <v>0</v>
      </c>
      <c r="P36" s="255" t="e">
        <f>P34-#REF!</f>
        <v>#REF!</v>
      </c>
      <c r="Q36" s="255">
        <f>Q34-C34</f>
        <v>1109336793</v>
      </c>
      <c r="R36" s="255">
        <f>R34-D34</f>
        <v>1280411681</v>
      </c>
      <c r="S36" s="255">
        <f>S34-E34</f>
        <v>1462241779</v>
      </c>
      <c r="T36" s="255">
        <f>T34-F34</f>
        <v>1655376177</v>
      </c>
    </row>
    <row r="37" spans="1:30" s="248" customFormat="1" ht="45">
      <c r="A37" s="272" t="s">
        <v>111</v>
      </c>
      <c r="B37" s="271">
        <v>0</v>
      </c>
      <c r="C37" s="271">
        <v>0</v>
      </c>
      <c r="D37" s="271">
        <v>0</v>
      </c>
      <c r="E37" s="271">
        <v>0</v>
      </c>
      <c r="F37" s="269">
        <v>0</v>
      </c>
      <c r="G37" s="269">
        <v>0</v>
      </c>
      <c r="H37" s="259"/>
      <c r="I37" s="252"/>
      <c r="J37" s="252"/>
      <c r="K37" s="252"/>
      <c r="L37" s="252"/>
      <c r="M37" s="252"/>
      <c r="N37" s="253"/>
    </row>
    <row r="38" spans="1:30" s="248" customFormat="1" ht="45">
      <c r="A38" s="272" t="s">
        <v>112</v>
      </c>
      <c r="B38" s="271">
        <v>0</v>
      </c>
      <c r="C38" s="271">
        <v>0</v>
      </c>
      <c r="D38" s="271">
        <v>0</v>
      </c>
      <c r="E38" s="271">
        <v>0</v>
      </c>
      <c r="F38" s="269">
        <v>0</v>
      </c>
      <c r="G38" s="269">
        <v>0</v>
      </c>
      <c r="H38" s="259"/>
      <c r="I38" s="252"/>
      <c r="J38" s="252"/>
      <c r="K38" s="252"/>
      <c r="L38" s="252"/>
      <c r="M38" s="252"/>
      <c r="N38" s="253"/>
      <c r="P38" s="273">
        <f>P26/O26-1</f>
        <v>3.7999999835325982E-2</v>
      </c>
      <c r="Q38" s="273">
        <f t="shared" ref="Q38:T38" si="25">Q26/P26-1</f>
        <v>3.7999999990829814E-2</v>
      </c>
      <c r="R38" s="273">
        <f t="shared" si="25"/>
        <v>3.8000000241183107E-2</v>
      </c>
      <c r="S38" s="273">
        <f t="shared" si="25"/>
        <v>3.8000000092771158E-2</v>
      </c>
      <c r="T38" s="273">
        <f t="shared" si="25"/>
        <v>3.7999999763033365E-2</v>
      </c>
    </row>
    <row r="39" spans="1:30" s="248" customFormat="1" ht="30">
      <c r="A39" s="245" t="s">
        <v>113</v>
      </c>
      <c r="B39" s="266">
        <v>0</v>
      </c>
      <c r="C39" s="274">
        <v>0</v>
      </c>
      <c r="D39" s="274">
        <v>0</v>
      </c>
      <c r="E39" s="274">
        <v>0</v>
      </c>
      <c r="F39" s="274">
        <v>0</v>
      </c>
      <c r="G39" s="274">
        <v>0</v>
      </c>
      <c r="H39" s="259"/>
      <c r="I39" s="252"/>
      <c r="J39" s="252"/>
      <c r="K39" s="252"/>
      <c r="L39" s="252"/>
      <c r="M39" s="252"/>
      <c r="N39" s="253"/>
    </row>
    <row r="40" spans="1:30" s="248" customFormat="1" ht="23.25" customHeight="1" thickBot="1">
      <c r="A40" s="275"/>
      <c r="B40" s="276"/>
      <c r="C40" s="276"/>
      <c r="D40" s="276"/>
      <c r="E40" s="276"/>
      <c r="F40" s="276"/>
      <c r="G40" s="276"/>
      <c r="H40" s="259"/>
      <c r="I40" s="252"/>
      <c r="J40" s="252"/>
      <c r="K40" s="252"/>
      <c r="L40" s="252"/>
      <c r="M40" s="252"/>
      <c r="N40" s="253"/>
    </row>
    <row r="42" spans="1:30" ht="18" hidden="1" customHeight="1">
      <c r="C42" s="277"/>
      <c r="D42" s="277"/>
      <c r="E42" s="277"/>
      <c r="F42" s="277"/>
      <c r="G42" s="277"/>
      <c r="H42" s="277"/>
    </row>
    <row r="43" spans="1:30" ht="18" hidden="1" customHeight="1">
      <c r="B43" s="278"/>
      <c r="I43" s="233">
        <f>I9+I24+I31</f>
        <v>25908819866.112</v>
      </c>
      <c r="J43" s="233">
        <f t="shared" ref="J43:M43" si="26">J9+J24+J31</f>
        <v>26893355021.024254</v>
      </c>
      <c r="K43" s="233">
        <f t="shared" si="26"/>
        <v>27915302511.823174</v>
      </c>
      <c r="L43" s="233">
        <f t="shared" si="26"/>
        <v>28976084007.272457</v>
      </c>
      <c r="M43" s="233">
        <f t="shared" si="26"/>
        <v>30077175199.548809</v>
      </c>
    </row>
    <row r="44" spans="1:30" ht="18" hidden="1" customHeight="1"/>
    <row r="45" spans="1:30" ht="18" hidden="1" customHeight="1">
      <c r="B45" s="278"/>
      <c r="C45" s="279"/>
      <c r="D45" s="279">
        <f t="shared" ref="D45:E45" si="27">D24/C24-1</f>
        <v>3.3000000021700338E-2</v>
      </c>
      <c r="E45" s="279">
        <f t="shared" si="27"/>
        <v>3.3000000006192298E-2</v>
      </c>
      <c r="F45" s="279"/>
      <c r="G45" s="279">
        <f>F24/E24-1</f>
        <v>3.3000000011230268E-2</v>
      </c>
      <c r="J45" s="280">
        <f>I43*2%+I43</f>
        <v>26426996263.434238</v>
      </c>
      <c r="K45" s="280">
        <f>J43*2%+J43</f>
        <v>27431222121.44474</v>
      </c>
      <c r="L45" s="280">
        <f>K43*2%+K43</f>
        <v>28473608562.059635</v>
      </c>
      <c r="M45" s="280">
        <f>L43*2%+L43</f>
        <v>29555605687.417908</v>
      </c>
    </row>
    <row r="46" spans="1:30" ht="18" hidden="1" customHeight="1">
      <c r="C46" s="279"/>
      <c r="D46" s="279">
        <f t="shared" ref="D46:E46" si="28">D9/C9-1</f>
        <v>3.30000000899211E-2</v>
      </c>
      <c r="E46" s="279">
        <f t="shared" si="28"/>
        <v>3.299999989176583E-2</v>
      </c>
      <c r="F46" s="279"/>
      <c r="G46" s="279">
        <f>F9/E9-1</f>
        <v>3.300000009494064E-2</v>
      </c>
    </row>
    <row r="47" spans="1:30" ht="18" hidden="1" customHeight="1">
      <c r="J47" s="281">
        <f>J43-J45</f>
        <v>466358757.59001541</v>
      </c>
      <c r="K47" s="281">
        <f t="shared" ref="K47:M47" si="29">K43-K45</f>
        <v>484080390.37843323</v>
      </c>
      <c r="L47" s="281">
        <f t="shared" si="29"/>
        <v>502475445.21282196</v>
      </c>
      <c r="M47" s="281">
        <f t="shared" si="29"/>
        <v>521569512.13090134</v>
      </c>
    </row>
    <row r="48" spans="1:30" ht="18" hidden="1" customHeight="1">
      <c r="B48" s="278"/>
    </row>
    <row r="49" spans="2:10" ht="18" hidden="1" customHeight="1">
      <c r="J49" s="282">
        <v>16826163335</v>
      </c>
    </row>
    <row r="50" spans="2:10" hidden="1"/>
    <row r="51" spans="2:10" hidden="1">
      <c r="J51" s="282">
        <f>B43*2.5%+B43</f>
        <v>0</v>
      </c>
    </row>
    <row r="52" spans="2:10" hidden="1">
      <c r="J52" s="232">
        <f>J51-I34</f>
        <v>-25908819866.112</v>
      </c>
    </row>
    <row r="53" spans="2:10" hidden="1"/>
    <row r="54" spans="2:10" hidden="1"/>
    <row r="55" spans="2:10" hidden="1"/>
    <row r="56" spans="2:10" hidden="1"/>
    <row r="57" spans="2:10" hidden="1"/>
    <row r="58" spans="2:10" hidden="1"/>
    <row r="59" spans="2:10" hidden="1"/>
    <row r="60" spans="2:10" hidden="1">
      <c r="B60" s="279" t="e">
        <f>#REF!/B34-1</f>
        <v>#REF!</v>
      </c>
      <c r="C60" s="279">
        <f t="shared" ref="C60:D60" si="30">D34/C34-1</f>
        <v>3.3000000057244794E-2</v>
      </c>
      <c r="D60" s="279">
        <f t="shared" si="30"/>
        <v>3.2999999946573766E-2</v>
      </c>
      <c r="E60" s="279">
        <f>F34/E34-1</f>
        <v>3.3000000054845158E-2</v>
      </c>
      <c r="F60" s="279"/>
      <c r="G60" s="279"/>
    </row>
    <row r="61" spans="2:10" hidden="1">
      <c r="B61" s="279"/>
      <c r="C61" s="279" t="e">
        <f>C34/#REF!-1</f>
        <v>#REF!</v>
      </c>
      <c r="D61" s="279">
        <f t="shared" ref="D61:E61" si="31">D34/C34-1</f>
        <v>3.3000000057244794E-2</v>
      </c>
      <c r="E61" s="279">
        <f t="shared" si="31"/>
        <v>3.2999999946573766E-2</v>
      </c>
      <c r="F61" s="279"/>
      <c r="G61" s="279">
        <f>F34/E34-1</f>
        <v>3.3000000054845158E-2</v>
      </c>
    </row>
    <row r="62" spans="2:10" hidden="1">
      <c r="C62" s="277"/>
      <c r="D62" s="277"/>
      <c r="E62" s="277"/>
      <c r="F62" s="277"/>
      <c r="G62" s="277"/>
      <c r="H62" s="277"/>
    </row>
    <row r="63" spans="2:10" hidden="1">
      <c r="B63" s="283"/>
      <c r="C63" s="284"/>
      <c r="D63" s="284"/>
      <c r="E63" s="284"/>
      <c r="F63" s="284"/>
      <c r="G63" s="284"/>
    </row>
    <row r="64" spans="2:10" hidden="1">
      <c r="C64" s="279"/>
      <c r="D64" s="279"/>
      <c r="E64" s="279"/>
      <c r="F64" s="279"/>
      <c r="G64" s="279"/>
    </row>
    <row r="65" spans="2:4" hidden="1">
      <c r="B65" s="278"/>
      <c r="D65" s="283"/>
    </row>
    <row r="66" spans="2:4" hidden="1"/>
    <row r="67" spans="2:4" hidden="1"/>
    <row r="68" spans="2:4" hidden="1"/>
    <row r="69" spans="2:4" hidden="1"/>
    <row r="70" spans="2:4" hidden="1"/>
  </sheetData>
  <mergeCells count="13">
    <mergeCell ref="G6:G7"/>
    <mergeCell ref="A23:A24"/>
    <mergeCell ref="H23:H24"/>
    <mergeCell ref="A2:G2"/>
    <mergeCell ref="A3:G3"/>
    <mergeCell ref="A4:G4"/>
    <mergeCell ref="A5:G5"/>
    <mergeCell ref="A6:A7"/>
    <mergeCell ref="B6:B7"/>
    <mergeCell ref="C6:C7"/>
    <mergeCell ref="D6:D7"/>
    <mergeCell ref="E6:E7"/>
    <mergeCell ref="F6:F7"/>
  </mergeCells>
  <pageMargins left="0.27" right="0.63" top="0.31496062992125984" bottom="0.23622047244094491" header="0.31496062992125984" footer="0.15748031496062992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</vt:i4>
      </vt:variant>
    </vt:vector>
  </HeadingPairs>
  <TitlesOfParts>
    <vt:vector size="15" baseType="lpstr">
      <vt:lpstr>F1 ESF</vt:lpstr>
      <vt:lpstr>F4 BP</vt:lpstr>
      <vt:lpstr>F5 AID</vt:lpstr>
      <vt:lpstr>F6A COG DIC-24</vt:lpstr>
      <vt:lpstr>F6B BIS ADMVA X DEP DIC-24</vt:lpstr>
      <vt:lpstr>F6B ADMVA DIC-24</vt:lpstr>
      <vt:lpstr>F6C FUN DIC-24</vt:lpstr>
      <vt:lpstr>F6D SERV PERS DIC-24</vt:lpstr>
      <vt:lpstr>F7a</vt:lpstr>
      <vt:lpstr>F7c</vt:lpstr>
      <vt:lpstr>Hoja2</vt:lpstr>
      <vt:lpstr>Hoja1</vt:lpstr>
      <vt:lpstr>'F5 AID'!Área_de_impresión</vt:lpstr>
      <vt:lpstr>'F7a'!Área_de_impresión</vt:lpstr>
      <vt:lpstr>'F7c'!Área_de_impresión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RUBIO</dc:creator>
  <cp:lastModifiedBy>DCONTABILIDAD</cp:lastModifiedBy>
  <cp:lastPrinted>2022-01-28T17:10:05Z</cp:lastPrinted>
  <dcterms:created xsi:type="dcterms:W3CDTF">2016-12-07T17:14:47Z</dcterms:created>
  <dcterms:modified xsi:type="dcterms:W3CDTF">2025-04-24T18:01:08Z</dcterms:modified>
</cp:coreProperties>
</file>